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/>
  <mc:AlternateContent xmlns:mc="http://schemas.openxmlformats.org/markup-compatibility/2006">
    <mc:Choice Requires="x15">
      <x15ac:absPath xmlns:x15ac="http://schemas.microsoft.com/office/spreadsheetml/2010/11/ac" url="https://d.docs.live.net/9d9571b70ece392a/PERSO/Baseball ABMSA/Trésorie/"/>
    </mc:Choice>
  </mc:AlternateContent>
  <xr:revisionPtr revIDLastSave="0" documentId="8_{D9BE66FD-E4AE-F44A-9255-A603200EEA77}" xr6:coauthVersionLast="45" xr6:coauthVersionMax="45" xr10:uidLastSave="{00000000-0000-0000-0000-000000000000}"/>
  <bookViews>
    <workbookView xWindow="0" yWindow="460" windowWidth="20740" windowHeight="11160" activeTab="4" xr2:uid="{00000000-000D-0000-FFFF-FFFF00000000}"/>
  </bookViews>
  <sheets>
    <sheet name="Commandites" sheetId="1" r:id="rId1"/>
    <sheet name="Joueurs inscrits" sheetId="2" r:id="rId2"/>
    <sheet name="Quille-O-Thon" sheetId="5" r:id="rId3"/>
    <sheet name="Paiements faits" sheetId="3" r:id="rId4"/>
    <sheet name="Budget 2019" sheetId="4" r:id="rId5"/>
    <sheet name="Défi Triple Jeu" sheetId="7" r:id="rId6"/>
    <sheet name="Arbitres|Marqueurs" sheetId="8" r:id="rId7"/>
    <sheet name="Party fin année" sheetId="9" r:id="rId8"/>
    <sheet name="Détails" sheetId="10" r:id="rId9"/>
  </sheets>
  <definedNames>
    <definedName name="_xlnm.Print_Area" localSheetId="2">'Quille-O-Thon'!$A$1:$F$25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0" l="1"/>
  <c r="I22" i="10"/>
  <c r="F16" i="10" l="1"/>
  <c r="C14" i="10"/>
  <c r="F10" i="10"/>
  <c r="F5" i="10"/>
  <c r="C9" i="10"/>
  <c r="C14" i="9" l="1"/>
  <c r="C10" i="7" l="1"/>
  <c r="N17" i="5"/>
  <c r="L25" i="5" s="1"/>
  <c r="I15" i="5"/>
  <c r="O5" i="5"/>
  <c r="O4" i="5"/>
  <c r="O6" i="5" s="1"/>
  <c r="I4" i="5"/>
  <c r="I7" i="5" s="1"/>
  <c r="J24" i="8" l="1"/>
  <c r="D29" i="8"/>
  <c r="G34" i="8" s="1"/>
  <c r="D21" i="5"/>
  <c r="M10" i="4"/>
  <c r="O41" i="2"/>
  <c r="K41" i="2"/>
  <c r="G41" i="2"/>
  <c r="C41" i="2"/>
  <c r="C28" i="4"/>
  <c r="E28" i="4"/>
  <c r="D78" i="3"/>
  <c r="D28" i="1"/>
  <c r="O44" i="2" l="1"/>
  <c r="E31" i="4"/>
</calcChain>
</file>

<file path=xl/sharedStrings.xml><?xml version="1.0" encoding="utf-8"?>
<sst xmlns="http://schemas.openxmlformats.org/spreadsheetml/2006/main" count="709" uniqueCount="472">
  <si>
    <t>Commandites</t>
  </si>
  <si>
    <t>CC Mécanique Enr St-Amable</t>
  </si>
  <si>
    <t xml:space="preserve">Total : </t>
  </si>
  <si>
    <t>Paiements faits</t>
  </si>
  <si>
    <t>budget 2019</t>
  </si>
  <si>
    <t>Dépenses</t>
  </si>
  <si>
    <t>Revenus</t>
  </si>
  <si>
    <t>Inscriptions</t>
  </si>
  <si>
    <t xml:space="preserve">Grand Total de la saison : </t>
  </si>
  <si>
    <t>Équipement</t>
  </si>
  <si>
    <t>Levée de fond</t>
  </si>
  <si>
    <t>Retour LBAVR</t>
  </si>
  <si>
    <t>Papeterie</t>
  </si>
  <si>
    <t>Papeterie payée par Paskal</t>
  </si>
  <si>
    <t>Papeterie payée par Cynthia</t>
  </si>
  <si>
    <t>Date</t>
  </si>
  <si>
    <t>Entreprise</t>
  </si>
  <si>
    <t>Montant</t>
  </si>
  <si>
    <t>Lettre envoyée</t>
  </si>
  <si>
    <t>Grand total :</t>
  </si>
  <si>
    <t>Joueurs (euses) inscrits</t>
  </si>
  <si>
    <t>Moustique (2008-2009)</t>
  </si>
  <si>
    <t>Atome (2010-2011)</t>
  </si>
  <si>
    <t>Rally Cap (2012-2013-2014)</t>
  </si>
  <si>
    <t>Pee Wee (2006-2007)</t>
  </si>
  <si>
    <t>Total :</t>
  </si>
  <si>
    <t>Détail du paiement</t>
  </si>
  <si>
    <t>Impressions pour inscriptions payées par Paskal</t>
  </si>
  <si>
    <t>Cartouche d'encre payée par Cynthia</t>
  </si>
  <si>
    <t>Fait</t>
  </si>
  <si>
    <t>Soudure ACNS Inc</t>
  </si>
  <si>
    <t>Pneus Mécanique Preda Inc</t>
  </si>
  <si>
    <t>Compte bancaire en date du 14 février 2019 :</t>
  </si>
  <si>
    <t>Petite caisse en date du 14 février 2019 :</t>
  </si>
  <si>
    <t>Solde reporté de l'année 2018</t>
  </si>
  <si>
    <t>Solde reporté 2018</t>
  </si>
  <si>
    <t>Mécanimax</t>
  </si>
  <si>
    <t>Brault et Martineau</t>
  </si>
  <si>
    <t>Chèque 087</t>
  </si>
  <si>
    <t>Pièces d'autos O Fontaine Inc</t>
  </si>
  <si>
    <t>Atelier PST Inc</t>
  </si>
  <si>
    <t>Marick Diesel</t>
  </si>
  <si>
    <t>Faite (M)</t>
  </si>
  <si>
    <t>Faite (J)</t>
  </si>
  <si>
    <t>Faite (Mylène)</t>
  </si>
  <si>
    <t>Marché Faubourg IGA</t>
  </si>
  <si>
    <t>Groupe Jean Coutu</t>
  </si>
  <si>
    <t>Chèque de Bonne Foi LBAVR</t>
  </si>
  <si>
    <t>Lait et crème portes ouvertes</t>
  </si>
  <si>
    <t>Centre Hébergement La Marée</t>
  </si>
  <si>
    <t>Fait (M)</t>
  </si>
  <si>
    <t>Fait (J)</t>
  </si>
  <si>
    <t>Chèque 078</t>
  </si>
  <si>
    <t>Chèque 023</t>
  </si>
  <si>
    <t>Chèque 92</t>
  </si>
  <si>
    <t>Chèque 94</t>
  </si>
  <si>
    <t>Chèque 93</t>
  </si>
  <si>
    <t>Liam Renaud (19-001)</t>
  </si>
  <si>
    <t>William Émond (19-002)</t>
  </si>
  <si>
    <t>Xavier Harvey (19-003)</t>
  </si>
  <si>
    <t>William Denoncourt (19-004)</t>
  </si>
  <si>
    <t>Kéliane Julien (19-005)</t>
  </si>
  <si>
    <t>Mathis Auger (19-008)</t>
  </si>
  <si>
    <t>Alyssia Auger (19-009)</t>
  </si>
  <si>
    <t>Emrick Auger (19-010)</t>
  </si>
  <si>
    <t>Comptant</t>
  </si>
  <si>
    <t>Portes Ouvertes</t>
  </si>
  <si>
    <t>Isabelle Langevin (remb paiement en trop inscription)</t>
  </si>
  <si>
    <t>Michel Lemieux (remb paiement en trop inscription)</t>
  </si>
  <si>
    <t>Chèque 072</t>
  </si>
  <si>
    <t>Chèque 174</t>
  </si>
  <si>
    <t>Antoine Gemme (19-014)</t>
  </si>
  <si>
    <t>Thomas Gemme (19-015)</t>
  </si>
  <si>
    <t>Elyott Bellerose (19-011)</t>
  </si>
  <si>
    <t>Stéphane Beaulieu (19-012)</t>
  </si>
  <si>
    <t>Benjamin Fontainte (19-013)</t>
  </si>
  <si>
    <t>Émilien Petit (19-018)</t>
  </si>
  <si>
    <t>Chèque 216</t>
  </si>
  <si>
    <t>Alexis Petit (19-019)</t>
  </si>
  <si>
    <t>Élyanne Petit (19-020)</t>
  </si>
  <si>
    <t>Chase Ménard (19-021)</t>
  </si>
  <si>
    <t>Chèque 080</t>
  </si>
  <si>
    <t>Félix Labonté (19-023)</t>
  </si>
  <si>
    <t>Chèque 046</t>
  </si>
  <si>
    <t>Trystan Lapointe (19-025)</t>
  </si>
  <si>
    <t>Samuel Lemaire (19-026)</t>
  </si>
  <si>
    <t>Raphael Dechamps (19-027)</t>
  </si>
  <si>
    <t>Chèque 003</t>
  </si>
  <si>
    <t>Antoine Pleau (19-028)</t>
  </si>
  <si>
    <t>Chèque 011</t>
  </si>
  <si>
    <t>Adhésion BQ et assurance</t>
  </si>
  <si>
    <t>Interac</t>
  </si>
  <si>
    <t>Liam David (19-029)</t>
  </si>
  <si>
    <t>Jacob Dubois (19-030)</t>
  </si>
  <si>
    <t>Chèque 024</t>
  </si>
  <si>
    <t>Benjamin Dubois (19-031)</t>
  </si>
  <si>
    <t>Frédérick Sabourin (19-033)</t>
  </si>
  <si>
    <t>Chèque 485</t>
  </si>
  <si>
    <t>William Robinson (19-034)</t>
  </si>
  <si>
    <t>Chèque 148</t>
  </si>
  <si>
    <t>Benjamin St-Georges (19-035)</t>
  </si>
  <si>
    <t>Chèque 039</t>
  </si>
  <si>
    <t>Chèque 165</t>
  </si>
  <si>
    <t>Émile Miousse (19-036)</t>
  </si>
  <si>
    <t>Julien Miousse (19-037)</t>
  </si>
  <si>
    <t>Elliot Martin (19-038)</t>
  </si>
  <si>
    <t>Logan Boulay (19-039)</t>
  </si>
  <si>
    <t>Chèque 048</t>
  </si>
  <si>
    <t>Brandon Boulay (19-040)</t>
  </si>
  <si>
    <t>Luka Simard (19-041)</t>
  </si>
  <si>
    <t>Chèque 592</t>
  </si>
  <si>
    <t>Zackary Simard (19-042)</t>
  </si>
  <si>
    <t>Chèque 001</t>
  </si>
  <si>
    <t>Noah Bergeron-Lemieux (19-043)</t>
  </si>
  <si>
    <t>Olivier Ogleman (19-044)</t>
  </si>
  <si>
    <t>Chèque 270</t>
  </si>
  <si>
    <t>Thomas Ogleman (19-045)</t>
  </si>
  <si>
    <t>Xavier Dunn (19-046)</t>
  </si>
  <si>
    <t>Chèque 008</t>
  </si>
  <si>
    <t>Frédéric  Moisan (19-047)</t>
  </si>
  <si>
    <t>Samuel Tellier (19-049)</t>
  </si>
  <si>
    <t>Matis Tellier (19-050)</t>
  </si>
  <si>
    <t>Nathan Desmarais (19-051)</t>
  </si>
  <si>
    <t>Chèque 027</t>
  </si>
  <si>
    <t>Thomas Guimont-Boucher (19-052)</t>
  </si>
  <si>
    <t>Chèque 139</t>
  </si>
  <si>
    <t>Adam Guimont-Boucher (19-053)</t>
  </si>
  <si>
    <t>Marc-Antoine Hébert (19-054)</t>
  </si>
  <si>
    <t>Chèque 293</t>
  </si>
  <si>
    <t>Milann Dick (19-055)</t>
  </si>
  <si>
    <t>Chèque 266</t>
  </si>
  <si>
    <t>Chèque 085</t>
  </si>
  <si>
    <t>* 15$ payé comptant</t>
  </si>
  <si>
    <t>Raphael Mailland (19-056)</t>
  </si>
  <si>
    <t>Léa-Blanche Mailland (19-057)</t>
  </si>
  <si>
    <t>Derek Whitmore (19-058)</t>
  </si>
  <si>
    <t>Tyler Vaillant (19-061)</t>
  </si>
  <si>
    <t>Antoine Daraiche (19-062)</t>
  </si>
  <si>
    <t>Odélie Cloutier-Forest (19-063)</t>
  </si>
  <si>
    <t>Maryan Lemaire (19-064)</t>
  </si>
  <si>
    <t>Alyssia Barcelo (19-065)</t>
  </si>
  <si>
    <t>Chèque 041</t>
  </si>
  <si>
    <t>Jordan Bessette (19-066)</t>
  </si>
  <si>
    <t>Jacob Bessette (19-067)</t>
  </si>
  <si>
    <t>Numéro Allée</t>
  </si>
  <si>
    <t>Payé</t>
  </si>
  <si>
    <t>Quille-O-Thon</t>
  </si>
  <si>
    <t>Chèque 96</t>
  </si>
  <si>
    <t>Kaussmann/Vague de Chaleur</t>
  </si>
  <si>
    <t>Brassard Pièces d'autos</t>
  </si>
  <si>
    <t>Édouard Paul (19-068)</t>
  </si>
  <si>
    <t>Nathan Comtois (19-069)</t>
  </si>
  <si>
    <t>Chèque 082</t>
  </si>
  <si>
    <t>Chèque 083</t>
  </si>
  <si>
    <t>Vincent Proulx (19-071)</t>
  </si>
  <si>
    <t>Chèque 188</t>
  </si>
  <si>
    <t>Habitations M Williams Inc</t>
  </si>
  <si>
    <t>Quille-o-thon</t>
  </si>
  <si>
    <t>Mégane Comtois (19-070)</t>
  </si>
  <si>
    <t>Frais Caisse</t>
  </si>
  <si>
    <t>chèque provisions insuffisantes</t>
  </si>
  <si>
    <t>Billy Jacob (19-017)</t>
  </si>
  <si>
    <t>Ville de St-Amable (uniformes)</t>
  </si>
  <si>
    <t>Subvention Ville (uniformes)</t>
  </si>
  <si>
    <t>Location gymnase (St-Amable)</t>
  </si>
  <si>
    <t>Tim Hortons</t>
  </si>
  <si>
    <t xml:space="preserve">      ** Café/chocolat chaud à la journée portes ouvertes</t>
  </si>
  <si>
    <t>Chèque 97</t>
  </si>
  <si>
    <t>Chèque 99</t>
  </si>
  <si>
    <t>Location Gymnase</t>
  </si>
  <si>
    <t>Alexandre Campeau (19-072)</t>
  </si>
  <si>
    <t>William Dubois (19-032)</t>
  </si>
  <si>
    <t>Inscription tournoi Moustique A</t>
  </si>
  <si>
    <t>Chèque 049</t>
  </si>
  <si>
    <t>Jeanne Deroy (19-073)</t>
  </si>
  <si>
    <t>Félix Caissy (19-075)</t>
  </si>
  <si>
    <t>Chèque 121</t>
  </si>
  <si>
    <t>Gabriel Caissy (19-074)</t>
  </si>
  <si>
    <t>Chèque 100</t>
  </si>
  <si>
    <t>Chèque 101</t>
  </si>
  <si>
    <t>Dominic Gemme (remb inscription Frédéric Gemme)</t>
  </si>
  <si>
    <t>Paskal Miousse</t>
  </si>
  <si>
    <t>Nom du parent</t>
  </si>
  <si>
    <t>Michel Lemieux</t>
  </si>
  <si>
    <t>Cynthia Lamothe</t>
  </si>
  <si>
    <t>Patricia Boisvert</t>
  </si>
  <si>
    <t>Mylène Bourque</t>
  </si>
  <si>
    <t>JF Robinson</t>
  </si>
  <si>
    <t>Mathieu Ogleman</t>
  </si>
  <si>
    <t>Étienne Allard</t>
  </si>
  <si>
    <t>Natasha Zubis</t>
  </si>
  <si>
    <t>Michel Dunn</t>
  </si>
  <si>
    <t>Richard Gallant</t>
  </si>
  <si>
    <t>Reçu impôt</t>
  </si>
  <si>
    <t>N/A</t>
  </si>
  <si>
    <t xml:space="preserve">Physio Multiservices St-Amable </t>
  </si>
  <si>
    <t>19-100</t>
  </si>
  <si>
    <t>19-101</t>
  </si>
  <si>
    <t>19-102</t>
  </si>
  <si>
    <t>19-104</t>
  </si>
  <si>
    <t>19-105</t>
  </si>
  <si>
    <t>19-107</t>
  </si>
  <si>
    <t xml:space="preserve">Pizza Baran St-Amable </t>
  </si>
  <si>
    <t>19-103</t>
  </si>
  <si>
    <t>19-108</t>
  </si>
  <si>
    <t>19-106</t>
  </si>
  <si>
    <t>19-109</t>
  </si>
  <si>
    <t>19-110</t>
  </si>
  <si>
    <t>19-111</t>
  </si>
  <si>
    <t>19-112</t>
  </si>
  <si>
    <t>19-113</t>
  </si>
  <si>
    <t>19-114</t>
  </si>
  <si>
    <t>19-115</t>
  </si>
  <si>
    <t>Logan Lafranchise (19-077)</t>
  </si>
  <si>
    <t>Steve Lafranchise (remb inscription en trop Logan)</t>
  </si>
  <si>
    <t>Chèque 102</t>
  </si>
  <si>
    <t>Antoine Miousse (19-078)</t>
  </si>
  <si>
    <t>Billy Sheehan-Joly (19-079)</t>
  </si>
  <si>
    <t>Liam Gauthier (19-080)</t>
  </si>
  <si>
    <t>Chèque 022</t>
  </si>
  <si>
    <t>William Francis (19-081)</t>
  </si>
  <si>
    <t>Chèque 169</t>
  </si>
  <si>
    <t>Évelyn Desroches (19-084)</t>
  </si>
  <si>
    <t>Faite (JF)</t>
  </si>
  <si>
    <t>Faite (Paskal)</t>
  </si>
  <si>
    <t>Gingras Drapeau, couturières</t>
  </si>
  <si>
    <t>19-116</t>
  </si>
  <si>
    <t>SG Énergie</t>
  </si>
  <si>
    <t xml:space="preserve">Faite (M) </t>
  </si>
  <si>
    <t>19-117</t>
  </si>
  <si>
    <t>Plan de match (Balles)</t>
  </si>
  <si>
    <t>Plan de match (Casquettes)</t>
  </si>
  <si>
    <t>Jacques Noel (remb inscription Guillaume Noel)</t>
  </si>
  <si>
    <t>Léa St-Pierre (19-085)</t>
  </si>
  <si>
    <t>Chèque 134</t>
  </si>
  <si>
    <t>Jacob Noel (19-086)</t>
  </si>
  <si>
    <t>Chèque 015</t>
  </si>
  <si>
    <t>Marc-Antoine Archambault (19-087)</t>
  </si>
  <si>
    <t>Chèque 030</t>
  </si>
  <si>
    <t>Chèque 103</t>
  </si>
  <si>
    <t>Solutions MT Services industriels inc</t>
  </si>
  <si>
    <t>19-118</t>
  </si>
  <si>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- 60$ remboursé le 27 avril 2019 (chèque 104)</t>
    </r>
  </si>
  <si>
    <t>Chèque 105</t>
  </si>
  <si>
    <t>Chèque 104</t>
  </si>
  <si>
    <t>Marie-Ève Ferrand (Atome à G Chelem)</t>
  </si>
  <si>
    <r>
      <t xml:space="preserve">Patricia Boisvert (Atome à </t>
    </r>
    <r>
      <rPr>
        <sz val="11"/>
        <color theme="1"/>
        <rFont val="Calibri"/>
        <family val="2"/>
      </rPr>
      <t>G Chelem)</t>
    </r>
  </si>
  <si>
    <r>
      <rPr>
        <b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- 60$ remboursé le 27 avril 2019 (chèque 106)</t>
    </r>
  </si>
  <si>
    <r>
      <rPr>
        <b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- 60$ remboursé le 27 avril 2019 (chèque 105)</t>
    </r>
  </si>
  <si>
    <t>Marie-France Denoncourt (Atome à G Chelem)</t>
  </si>
  <si>
    <t>Chèque 106</t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</si>
  <si>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- Remboursement 180$ le 10 avril 2019 (chèque 101)</t>
    </r>
  </si>
  <si>
    <t>Chèque 107</t>
  </si>
  <si>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- Remboursement 10$ le 27 avril 2019 (Chèque 107)</t>
    </r>
  </si>
  <si>
    <r>
      <rPr>
        <b/>
        <sz val="11"/>
        <color theme="1"/>
        <rFont val="Calibri"/>
        <family val="2"/>
        <scheme val="minor"/>
      </rPr>
      <t>1 -</t>
    </r>
    <r>
      <rPr>
        <sz val="11"/>
        <color theme="1"/>
        <rFont val="Calibri"/>
        <family val="2"/>
        <scheme val="minor"/>
      </rPr>
      <t xml:space="preserve"> 5$ remboursé le 17 mars 2019 (chèque 094)</t>
    </r>
  </si>
  <si>
    <r>
      <t xml:space="preserve">2 - </t>
    </r>
    <r>
      <rPr>
        <sz val="11"/>
        <color theme="1"/>
        <rFont val="Calibri"/>
        <family val="2"/>
        <scheme val="minor"/>
      </rPr>
      <t>Remboursement 170$ le 10 avril 2019 (chèque 100)</t>
    </r>
  </si>
  <si>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Délibération accordée, navait pas payé</t>
    </r>
  </si>
  <si>
    <r>
      <t>4</t>
    </r>
    <r>
      <rPr>
        <sz val="11"/>
        <color theme="1"/>
        <rFont val="Calibri"/>
        <family val="2"/>
        <scheme val="minor"/>
      </rPr>
      <t xml:space="preserve"> - Remboursement 10$ le 27 avril 2019 (Chèque 108)</t>
    </r>
  </si>
  <si>
    <t>Karine Beaulieu (Pee Wee à Moustique)</t>
  </si>
  <si>
    <t>Chèque 108</t>
  </si>
  <si>
    <t>Ève Dunn (19-088)</t>
  </si>
  <si>
    <t>Chèque 004</t>
  </si>
  <si>
    <t>Chèque 034</t>
  </si>
  <si>
    <t>Chèque 090</t>
  </si>
  <si>
    <t>Tristan Deschênes (19-022)</t>
  </si>
  <si>
    <t>Raphael Gemme (19-024)</t>
  </si>
  <si>
    <t>Chèque 198</t>
  </si>
  <si>
    <t>Théo Bouchard-Messier (19-083)</t>
  </si>
  <si>
    <t>Médérick Vallée (19-089)</t>
  </si>
  <si>
    <t>Chèque 098</t>
  </si>
  <si>
    <t>Félix Dumont (19-090)</t>
  </si>
  <si>
    <t>Grand Chelem - filles</t>
  </si>
  <si>
    <t>Nancy Dalpé (Pee Wee à Moustique)</t>
  </si>
  <si>
    <t>Chèque 109</t>
  </si>
  <si>
    <t>Chèque 110</t>
  </si>
  <si>
    <t xml:space="preserve">Interac </t>
  </si>
  <si>
    <t>Pierre Allard (entraînements)</t>
  </si>
  <si>
    <t>Chèque 111</t>
  </si>
  <si>
    <t>Jean Coutu Saint-Amable</t>
  </si>
  <si>
    <t>19-119</t>
  </si>
  <si>
    <t>Plan de Match T-Ball</t>
  </si>
  <si>
    <t>Dossards bleus et rouges payés par Paskal</t>
  </si>
  <si>
    <t>Distribution M (chandails)</t>
  </si>
  <si>
    <t>Chèque 113</t>
  </si>
  <si>
    <t>Chandails</t>
  </si>
  <si>
    <t>Vente équipement</t>
  </si>
  <si>
    <t>Chèque 067</t>
  </si>
  <si>
    <t>Charles-Antoine Turcotte (19-091)</t>
  </si>
  <si>
    <t>Éli Turcotte (19-092)</t>
  </si>
  <si>
    <t>Maxim Couturier (19-093)</t>
  </si>
  <si>
    <t>Zack Couturier (19-094)</t>
  </si>
  <si>
    <t>Maxime Bélair (19-016)</t>
  </si>
  <si>
    <t>Amélianne Moisan (19-048)</t>
  </si>
  <si>
    <t>Natasha Zubis (Quille-O-Thon)</t>
  </si>
  <si>
    <t>Jamie Whitmore (19-059) *</t>
  </si>
  <si>
    <t>BQRSM (Cotisations joueurs)</t>
  </si>
  <si>
    <t>Moitié-Moitié : 131$</t>
  </si>
  <si>
    <t>45$/allée</t>
  </si>
  <si>
    <t>Repas Martin Tellier journée formation</t>
  </si>
  <si>
    <t>Repas Paskal Miousse journée formation</t>
  </si>
  <si>
    <t>Repas Mathieu Ogleman journée formation</t>
  </si>
  <si>
    <t>Repas Jean-François Robinson journée formation</t>
  </si>
  <si>
    <t>Enveloppes payées par Cynthia</t>
  </si>
  <si>
    <t>Cônes de bonbons (Quille-O-Thon) par Cynthia</t>
  </si>
  <si>
    <t>Mylène Bourque (Quille-O-Thon)</t>
  </si>
  <si>
    <t>Roulette de tickets payée par Paskal</t>
  </si>
  <si>
    <t>Sacs de glace sèche payés par Paskal</t>
  </si>
  <si>
    <t>16 allées de quilles à 45$ (Quille-O-Thon)</t>
  </si>
  <si>
    <t>Lukas Pettinicchi (19-095)</t>
  </si>
  <si>
    <t>Filles</t>
  </si>
  <si>
    <t>Élizabeth Francis (19-082)</t>
  </si>
  <si>
    <t>PNCE Mathieu Ogleman</t>
  </si>
  <si>
    <t>PNCE Nicolas Messier</t>
  </si>
  <si>
    <t>Chèque 114</t>
  </si>
  <si>
    <t>Chèque 116</t>
  </si>
  <si>
    <t>Chèque 115</t>
  </si>
  <si>
    <t>Plan de match (ceintures, bas et balles)</t>
  </si>
  <si>
    <t>Plan de Match (ceintures et bas)</t>
  </si>
  <si>
    <t>Plan de match (ceintures)</t>
  </si>
  <si>
    <t>Formation Mathieu ARBA Rive-Sud Inc</t>
  </si>
  <si>
    <t>Chèque 117</t>
  </si>
  <si>
    <t>Sacs pour coachs payés par Paskal</t>
  </si>
  <si>
    <t>Nom</t>
  </si>
  <si>
    <t>Dates travaillées</t>
  </si>
  <si>
    <t>13 mai 2019 au 27 mai 2019</t>
  </si>
  <si>
    <t>Chèque</t>
  </si>
  <si>
    <t>Charlotte Gallant</t>
  </si>
  <si>
    <t>William Dubois</t>
  </si>
  <si>
    <t>Pierre Dubois</t>
  </si>
  <si>
    <t>Zachary Clancy-Nadon</t>
  </si>
  <si>
    <t>Paies Arbitres</t>
  </si>
  <si>
    <t>Paies Marqueurs</t>
  </si>
  <si>
    <t xml:space="preserve">Sidonie McDuff </t>
  </si>
  <si>
    <t xml:space="preserve">Grand Total : </t>
  </si>
  <si>
    <t xml:space="preserve">Mathis Jasmin </t>
  </si>
  <si>
    <t xml:space="preserve">Mathis Savard </t>
  </si>
  <si>
    <t xml:space="preserve">Richard Gallant </t>
  </si>
  <si>
    <t>Triple Jeu</t>
  </si>
  <si>
    <t xml:space="preserve">100 verres 9 oz (Gatorade) </t>
  </si>
  <si>
    <t>100 verres 16 oz (Pop Corn)</t>
  </si>
  <si>
    <t>80 bouteilles d'eau</t>
  </si>
  <si>
    <t>Vente d'équipement</t>
  </si>
  <si>
    <t>Pop Corn et Gatorade</t>
  </si>
  <si>
    <t>Verres</t>
  </si>
  <si>
    <t>Cynthia</t>
  </si>
  <si>
    <t>Verres Triple Jeu (Mylène Bourque)</t>
  </si>
  <si>
    <t>Pop Corn et Gatorade Triple Jeu (Mylène Bourque)</t>
  </si>
  <si>
    <t>Bouteilles d'eau Triple Jeu (Cynthia)</t>
  </si>
  <si>
    <t>Verres Triple Jeu (Cynthia)</t>
  </si>
  <si>
    <t>Roulette à mesurer (Michel Dunn)</t>
  </si>
  <si>
    <t>Chèque 118</t>
  </si>
  <si>
    <t>Chèque 119</t>
  </si>
  <si>
    <t>Lohan Carbonneau (19-076)</t>
  </si>
  <si>
    <t>Dépôt de 120$</t>
  </si>
  <si>
    <t>Nombre d'allées</t>
  </si>
  <si>
    <t>à payer</t>
  </si>
  <si>
    <t>Vente de billets</t>
  </si>
  <si>
    <t>Adultes (20$)</t>
  </si>
  <si>
    <t>Enfants (15$)</t>
  </si>
  <si>
    <t>Speaker</t>
  </si>
  <si>
    <t>Cônes de bonbons</t>
  </si>
  <si>
    <t>Tickets</t>
  </si>
  <si>
    <t>Calcul total du profit</t>
  </si>
  <si>
    <t>Montant à payer</t>
  </si>
  <si>
    <t>Prix de présence</t>
  </si>
  <si>
    <t>Défi Triple Jeu</t>
  </si>
  <si>
    <t>Marianne Coderre</t>
  </si>
  <si>
    <t>Juliette St-Germain</t>
  </si>
  <si>
    <t>28 mai 2019 au 11 juin 2019</t>
  </si>
  <si>
    <t>Casque Atome B (Nicolas Messier)</t>
  </si>
  <si>
    <t>Chèque 138</t>
  </si>
  <si>
    <t>Grille Atome B (Nicolas Messier)</t>
  </si>
  <si>
    <t>Chèque 031</t>
  </si>
  <si>
    <t>Matériel Rall Cap (Paskal)</t>
  </si>
  <si>
    <t>Familiprix Jean Duquette</t>
  </si>
  <si>
    <t>Amélie Marcotte (19-096)</t>
  </si>
  <si>
    <t>19-120</t>
  </si>
  <si>
    <t>Formation Arbitres (BQRSM)</t>
  </si>
  <si>
    <t>Formation Marqueurs (BQRSM)</t>
  </si>
  <si>
    <t>Formation (marqueurs/arbitres)</t>
  </si>
  <si>
    <t>Maxence Dubois</t>
  </si>
  <si>
    <t>Isabelle Langevin (remb ins Elisabeth Gagné)</t>
  </si>
  <si>
    <t>Chèque 122</t>
  </si>
  <si>
    <t xml:space="preserve">Guillaume Noël </t>
  </si>
  <si>
    <t>Émilie Ruest (19-007)</t>
  </si>
  <si>
    <t xml:space="preserve">Yohan Richard (19-006) </t>
  </si>
  <si>
    <t>Jacob C. Beaulieu (19-060)</t>
  </si>
  <si>
    <t>12 juin 2019 au 25 juin 2019</t>
  </si>
  <si>
    <t>Noémie Tellier</t>
  </si>
  <si>
    <t>Chandail arbitre (Richard Gallant)</t>
  </si>
  <si>
    <t>Chèque 141</t>
  </si>
  <si>
    <t>Chèque 142</t>
  </si>
  <si>
    <t>Chèque 037</t>
  </si>
  <si>
    <t xml:space="preserve">    Nbr inscription :         97</t>
  </si>
  <si>
    <t>Florence Deschênes (19-097)</t>
  </si>
  <si>
    <t>Publicité</t>
  </si>
  <si>
    <t>Entraînements Pierre</t>
  </si>
  <si>
    <t>Tournoi Moustique A</t>
  </si>
  <si>
    <t>Ceintures/bas/casquettes</t>
  </si>
  <si>
    <t>Matériel Rally Cap</t>
  </si>
  <si>
    <t>Équipement Atome B</t>
  </si>
  <si>
    <t xml:space="preserve">LBAVR </t>
  </si>
  <si>
    <t>26 juin 2019 au 19 juillet 2019</t>
  </si>
  <si>
    <t>BQ (adhésion provinciale)</t>
  </si>
  <si>
    <t>Publicité (payé par Paskal)</t>
  </si>
  <si>
    <t>Mavric Tanguay</t>
  </si>
  <si>
    <r>
      <t>1</t>
    </r>
    <r>
      <rPr>
        <sz val="12"/>
        <color theme="1"/>
        <rFont val="Calibri"/>
        <family val="2"/>
        <scheme val="minor"/>
      </rPr>
      <t xml:space="preserve"> - 65$ remboursé le 19 juin 2019 (chèque 122)</t>
    </r>
  </si>
  <si>
    <t>20 juillet 2019 au 15 août 2019</t>
  </si>
  <si>
    <t>Retour de 75$ pour la game du 15 août 2019 assumé par l'équipe adverse (Moustique A)</t>
  </si>
  <si>
    <r>
      <t xml:space="preserve">4 </t>
    </r>
    <r>
      <rPr>
        <sz val="12"/>
        <color theme="1"/>
        <rFont val="Calibri"/>
        <family val="2"/>
        <scheme val="minor"/>
      </rPr>
      <t>- Chèque 082 et 80$ comptant</t>
    </r>
  </si>
  <si>
    <t xml:space="preserve">Élisabeth Gagné </t>
  </si>
  <si>
    <t xml:space="preserve">Frédérique Gemme </t>
  </si>
  <si>
    <t>Olivier Morissette</t>
  </si>
  <si>
    <t>Arbitre de Varennes</t>
  </si>
  <si>
    <t>Retour arbitre/marqueurs (15 août 2019)</t>
  </si>
  <si>
    <t>Trophées/médailles</t>
  </si>
  <si>
    <t>Trophées et médailles</t>
  </si>
  <si>
    <t>Chèque 167</t>
  </si>
  <si>
    <t>Ajustement cotisation BQRSM</t>
  </si>
  <si>
    <t>Party fin d'année</t>
  </si>
  <si>
    <t>Party fin d'année 2019</t>
  </si>
  <si>
    <t>Napkins (200)</t>
  </si>
  <si>
    <t>Gatorade/ketchup/mayo/relish</t>
  </si>
  <si>
    <t>Chips/bonbons</t>
  </si>
  <si>
    <t>Verres/assiettes/ustensiles</t>
  </si>
  <si>
    <t>Gâteau</t>
  </si>
  <si>
    <t>LBAVR (inscription Gr Chelem)</t>
  </si>
  <si>
    <t>Chèque 166</t>
  </si>
  <si>
    <t>LBAVR (inscription 5 équipes)</t>
  </si>
  <si>
    <t>Barbe à papa</t>
  </si>
  <si>
    <t>Margarine/Glaçage</t>
  </si>
  <si>
    <t>Glace (X6)</t>
  </si>
  <si>
    <t>Équipement perdu :</t>
  </si>
  <si>
    <t>1 ceinture : 20 $</t>
  </si>
  <si>
    <t>Retour du tournoi Moustique A : 220$</t>
  </si>
  <si>
    <t>Ajustement cotisation joueurs 2019</t>
  </si>
  <si>
    <t>Plan de match (Bas et T Ball)</t>
  </si>
  <si>
    <t xml:space="preserve">Trophées </t>
  </si>
  <si>
    <t>Chèque 170</t>
  </si>
  <si>
    <t>BQ/BQRSM (adhésion et assurance)</t>
  </si>
  <si>
    <t>Google One (stockage informatique)</t>
  </si>
  <si>
    <t>Site Internet</t>
  </si>
  <si>
    <t>Assisses Baseball 2019 (payé par Michel Dunn)</t>
  </si>
  <si>
    <t>Chèque 171</t>
  </si>
  <si>
    <t>Assises Baseball 2019</t>
  </si>
  <si>
    <t>Gatorade</t>
  </si>
  <si>
    <t>Autres (stockage et site internet)</t>
  </si>
  <si>
    <t>T-Ball</t>
  </si>
  <si>
    <t>Roulette à mesurer</t>
  </si>
  <si>
    <t>Dossards</t>
  </si>
  <si>
    <t>Sacs glace sèche</t>
  </si>
  <si>
    <t>Balles</t>
  </si>
  <si>
    <t>Bas/Casquettes/Ceintures</t>
  </si>
  <si>
    <t>Casquettes</t>
  </si>
  <si>
    <t>Bas/Ceintures</t>
  </si>
  <si>
    <t>Chandails Gaulois (es)</t>
  </si>
  <si>
    <t>Gaulois</t>
  </si>
  <si>
    <t>Gauloises</t>
  </si>
  <si>
    <t>Casque</t>
  </si>
  <si>
    <t>Grille</t>
  </si>
  <si>
    <t>Formations Arbitre/Marqueurs</t>
  </si>
  <si>
    <t>Marqueurs</t>
  </si>
  <si>
    <t>Arbitres</t>
  </si>
  <si>
    <t>Chandail Richard</t>
  </si>
  <si>
    <t>Sacs pour coachs</t>
  </si>
  <si>
    <t xml:space="preserve">Frais caisse </t>
  </si>
  <si>
    <t>Formations coachs</t>
  </si>
  <si>
    <t>PNCE X 2</t>
  </si>
  <si>
    <t>ARBA</t>
  </si>
  <si>
    <t>Repas</t>
  </si>
  <si>
    <t>Formation coachs</t>
  </si>
  <si>
    <t>Marilyn Simard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</si>
</sst>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$-C0C]"/>
    <numFmt numFmtId="165" formatCode="_ * #,##0.00_ \ [$$-C0C]_ ;_ * \-#,##0.00\ \ [$$-C0C]_ ;_ * &quot;-&quot;??_ \ [$$-C0C]_ ;_ @_ "/>
    <numFmt numFmtId="166" formatCode="#,##0.00\ [$$-C0C]_ ;\-#,##0.00\ [$$-C0C]\ "/>
  </numFmts>
  <fonts count="2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name val="Algerian"/>
      <family val="5"/>
    </font>
    <font>
      <sz val="48"/>
      <color theme="1"/>
      <name val="Algerian"/>
      <family val="5"/>
    </font>
    <font>
      <sz val="30"/>
      <color theme="1"/>
      <name val="Algerian"/>
      <family val="5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3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rgb="FFAF92C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8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2CB07E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patternFill patternType="solid">
        <fgColor theme="0"/>
        <bgColor auto="1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8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72621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-0.25098422193060094"/>
        </stop>
        <stop position="1">
          <color theme="0"/>
        </stop>
      </gradientFill>
    </fill>
    <fill>
      <patternFill patternType="solid">
        <fgColor theme="8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0.5">
          <color theme="0"/>
        </stop>
        <stop position="1">
          <color theme="0"/>
        </stop>
      </gradient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gradientFill degree="90">
        <stop position="0">
          <color theme="0"/>
        </stop>
        <stop position="0.5">
          <color theme="9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9999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B0F0"/>
        </stop>
        <stop position="1">
          <color theme="0"/>
        </stop>
      </gradientFill>
    </fill>
    <fill>
      <patternFill patternType="solid">
        <fgColor auto="1"/>
        <bgColor auto="1"/>
      </patternFill>
    </fill>
    <fill>
      <gradientFill degree="90">
        <stop position="0">
          <color theme="0"/>
        </stop>
        <stop position="0.5">
          <color theme="6" tint="-0.25098422193060094"/>
        </stop>
        <stop position="1">
          <color theme="0"/>
        </stop>
      </gradient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/>
      <right style="slantDashDot">
        <color indexed="64"/>
      </right>
      <top/>
      <bottom/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 style="slantDashDot">
        <color indexed="64"/>
      </right>
      <top/>
      <bottom/>
      <diagonal/>
    </border>
    <border>
      <left style="slantDashDot">
        <color indexed="64"/>
      </left>
      <right style="slantDashDot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15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/>
    <xf numFmtId="165" fontId="8" fillId="0" borderId="2" xfId="0" applyNumberFormat="1" applyFont="1" applyBorder="1"/>
    <xf numFmtId="0" fontId="8" fillId="0" borderId="0" xfId="0" applyFont="1"/>
    <xf numFmtId="0" fontId="8" fillId="0" borderId="1" xfId="0" applyFont="1" applyBorder="1"/>
    <xf numFmtId="165" fontId="8" fillId="0" borderId="1" xfId="0" applyNumberFormat="1" applyFont="1" applyBorder="1"/>
    <xf numFmtId="0" fontId="11" fillId="7" borderId="8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vertical="center"/>
    </xf>
    <xf numFmtId="14" fontId="11" fillId="6" borderId="2" xfId="0" applyNumberFormat="1" applyFont="1" applyFill="1" applyBorder="1" applyAlignment="1">
      <alignment horizontal="center" vertical="center"/>
    </xf>
    <xf numFmtId="14" fontId="6" fillId="6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164" fontId="11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165" fontId="11" fillId="0" borderId="0" xfId="0" applyNumberFormat="1" applyFont="1"/>
    <xf numFmtId="0" fontId="12" fillId="0" borderId="0" xfId="0" applyFont="1"/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5" fontId="0" fillId="0" borderId="0" xfId="0" applyNumberFormat="1"/>
    <xf numFmtId="0" fontId="14" fillId="0" borderId="0" xfId="0" applyFont="1"/>
    <xf numFmtId="0" fontId="7" fillId="0" borderId="0" xfId="0" applyFont="1" applyAlignment="1">
      <alignment vertical="center"/>
    </xf>
    <xf numFmtId="0" fontId="12" fillId="13" borderId="3" xfId="0" applyFont="1" applyFill="1" applyBorder="1" applyAlignment="1">
      <alignment horizontal="center" vertical="center"/>
    </xf>
    <xf numFmtId="165" fontId="11" fillId="13" borderId="5" xfId="0" applyNumberFormat="1" applyFont="1" applyFill="1" applyBorder="1"/>
    <xf numFmtId="0" fontId="8" fillId="7" borderId="1" xfId="0" applyFont="1" applyFill="1" applyBorder="1"/>
    <xf numFmtId="165" fontId="8" fillId="7" borderId="1" xfId="0" applyNumberFormat="1" applyFont="1" applyFill="1" applyBorder="1"/>
    <xf numFmtId="0" fontId="8" fillId="8" borderId="1" xfId="0" applyFont="1" applyFill="1" applyBorder="1"/>
    <xf numFmtId="165" fontId="8" fillId="8" borderId="1" xfId="0" applyNumberFormat="1" applyFont="1" applyFill="1" applyBorder="1"/>
    <xf numFmtId="0" fontId="16" fillId="0" borderId="0" xfId="0" applyFont="1"/>
    <xf numFmtId="164" fontId="0" fillId="0" borderId="0" xfId="0" applyNumberFormat="1"/>
    <xf numFmtId="0" fontId="15" fillId="15" borderId="1" xfId="0" applyFont="1" applyFill="1" applyBorder="1" applyAlignment="1">
      <alignment horizontal="center" vertical="center"/>
    </xf>
    <xf numFmtId="15" fontId="0" fillId="0" borderId="0" xfId="0" applyNumberFormat="1" applyAlignment="1">
      <alignment horizontal="right" vertical="center"/>
    </xf>
    <xf numFmtId="0" fontId="8" fillId="0" borderId="0" xfId="0" applyFont="1" applyAlignment="1">
      <alignment horizontal="left"/>
    </xf>
    <xf numFmtId="0" fontId="8" fillId="16" borderId="1" xfId="0" applyFont="1" applyFill="1" applyBorder="1"/>
    <xf numFmtId="165" fontId="8" fillId="16" borderId="1" xfId="0" applyNumberFormat="1" applyFont="1" applyFill="1" applyBorder="1"/>
    <xf numFmtId="15" fontId="0" fillId="0" borderId="0" xfId="0" applyNumberFormat="1"/>
    <xf numFmtId="0" fontId="6" fillId="0" borderId="0" xfId="0" applyFont="1" applyAlignment="1">
      <alignment horizontal="left" vertical="center"/>
    </xf>
    <xf numFmtId="0" fontId="6" fillId="0" borderId="0" xfId="0" applyFont="1"/>
    <xf numFmtId="164" fontId="0" fillId="0" borderId="2" xfId="0" applyNumberFormat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8" fillId="0" borderId="30" xfId="0" applyNumberFormat="1" applyFont="1" applyFill="1" applyBorder="1"/>
    <xf numFmtId="164" fontId="0" fillId="8" borderId="1" xfId="0" applyNumberForma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/>
    <xf numFmtId="0" fontId="2" fillId="0" borderId="0" xfId="0" applyFont="1"/>
    <xf numFmtId="0" fontId="17" fillId="8" borderId="0" xfId="0" applyFont="1" applyFill="1"/>
    <xf numFmtId="0" fontId="6" fillId="17" borderId="8" xfId="0" applyFont="1" applyFill="1" applyBorder="1" applyAlignment="1">
      <alignment horizontal="center"/>
    </xf>
    <xf numFmtId="0" fontId="8" fillId="17" borderId="1" xfId="0" applyFont="1" applyFill="1" applyBorder="1"/>
    <xf numFmtId="165" fontId="8" fillId="17" borderId="1" xfId="0" applyNumberFormat="1" applyFont="1" applyFill="1" applyBorder="1"/>
    <xf numFmtId="164" fontId="0" fillId="0" borderId="0" xfId="0" applyNumberFormat="1" applyAlignment="1">
      <alignment horizontal="right" vertical="center"/>
    </xf>
    <xf numFmtId="0" fontId="8" fillId="8" borderId="2" xfId="0" applyFont="1" applyFill="1" applyBorder="1"/>
    <xf numFmtId="165" fontId="8" fillId="8" borderId="2" xfId="0" applyNumberFormat="1" applyFont="1" applyFill="1" applyBorder="1"/>
    <xf numFmtId="0" fontId="2" fillId="0" borderId="2" xfId="0" applyFont="1" applyFill="1" applyBorder="1" applyAlignment="1">
      <alignment horizontal="center" vertical="center"/>
    </xf>
    <xf numFmtId="0" fontId="8" fillId="19" borderId="1" xfId="0" applyFont="1" applyFill="1" applyBorder="1"/>
    <xf numFmtId="0" fontId="0" fillId="8" borderId="0" xfId="0" applyFill="1"/>
    <xf numFmtId="0" fontId="9" fillId="0" borderId="0" xfId="0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right"/>
    </xf>
    <xf numFmtId="164" fontId="12" fillId="0" borderId="0" xfId="0" applyNumberFormat="1" applyFont="1"/>
    <xf numFmtId="0" fontId="0" fillId="0" borderId="0" xfId="0" applyAlignment="1">
      <alignment horizontal="center"/>
    </xf>
    <xf numFmtId="0" fontId="8" fillId="0" borderId="0" xfId="0" applyFont="1" applyBorder="1"/>
    <xf numFmtId="165" fontId="8" fillId="0" borderId="0" xfId="0" applyNumberFormat="1" applyFont="1" applyBorder="1"/>
    <xf numFmtId="0" fontId="0" fillId="0" borderId="0" xfId="0" applyBorder="1"/>
    <xf numFmtId="0" fontId="15" fillId="0" borderId="0" xfId="0" applyFont="1" applyBorder="1"/>
    <xf numFmtId="0" fontId="16" fillId="0" borderId="0" xfId="0" applyFont="1" applyBorder="1"/>
    <xf numFmtId="165" fontId="16" fillId="0" borderId="0" xfId="0" applyNumberFormat="1" applyFont="1" applyBorder="1" applyAlignment="1"/>
    <xf numFmtId="164" fontId="16" fillId="0" borderId="0" xfId="0" applyNumberFormat="1" applyFont="1" applyAlignment="1">
      <alignment horizontal="center" vertical="center"/>
    </xf>
    <xf numFmtId="164" fontId="20" fillId="0" borderId="8" xfId="0" applyNumberFormat="1" applyFont="1" applyBorder="1" applyAlignment="1">
      <alignment horizontal="center" vertical="center"/>
    </xf>
    <xf numFmtId="164" fontId="15" fillId="0" borderId="0" xfId="0" applyNumberFormat="1" applyFont="1"/>
    <xf numFmtId="0" fontId="22" fillId="0" borderId="0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164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0" fontId="0" fillId="0" borderId="37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164" fontId="0" fillId="0" borderId="32" xfId="0" applyNumberForma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165" fontId="16" fillId="0" borderId="8" xfId="0" applyNumberFormat="1" applyFont="1" applyBorder="1" applyAlignment="1"/>
    <xf numFmtId="165" fontId="20" fillId="0" borderId="8" xfId="0" applyNumberFormat="1" applyFont="1" applyBorder="1" applyAlignment="1">
      <alignment horizontal="center" vertical="center"/>
    </xf>
    <xf numFmtId="165" fontId="8" fillId="19" borderId="1" xfId="0" applyNumberFormat="1" applyFont="1" applyFill="1" applyBorder="1"/>
    <xf numFmtId="0" fontId="17" fillId="7" borderId="1" xfId="0" applyFont="1" applyFill="1" applyBorder="1"/>
    <xf numFmtId="165" fontId="17" fillId="7" borderId="1" xfId="0" applyNumberFormat="1" applyFont="1" applyFill="1" applyBorder="1"/>
    <xf numFmtId="166" fontId="8" fillId="0" borderId="1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164" fontId="8" fillId="0" borderId="39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0" fillId="0" borderId="43" xfId="0" applyBorder="1"/>
    <xf numFmtId="0" fontId="0" fillId="26" borderId="0" xfId="0" applyFill="1"/>
    <xf numFmtId="0" fontId="2" fillId="14" borderId="1" xfId="0" applyFont="1" applyFill="1" applyBorder="1" applyAlignment="1">
      <alignment horizontal="center" vertical="center"/>
    </xf>
    <xf numFmtId="164" fontId="0" fillId="14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43" xfId="0" applyFont="1" applyBorder="1" applyAlignment="1">
      <alignment horizontal="center" vertical="center"/>
    </xf>
    <xf numFmtId="164" fontId="8" fillId="0" borderId="44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164" fontId="8" fillId="8" borderId="1" xfId="0" applyNumberFormat="1" applyFont="1" applyFill="1" applyBorder="1" applyAlignment="1">
      <alignment horizontal="center" vertical="center"/>
    </xf>
    <xf numFmtId="166" fontId="8" fillId="8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38" xfId="0" applyBorder="1"/>
    <xf numFmtId="164" fontId="0" fillId="0" borderId="40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 vertical="center"/>
    </xf>
    <xf numFmtId="0" fontId="0" fillId="0" borderId="41" xfId="0" applyBorder="1"/>
    <xf numFmtId="164" fontId="0" fillId="0" borderId="42" xfId="0" applyNumberFormat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0" fontId="0" fillId="0" borderId="0" xfId="0" applyAlignment="1"/>
    <xf numFmtId="0" fontId="24" fillId="0" borderId="0" xfId="0" applyFont="1" applyAlignment="1"/>
    <xf numFmtId="15" fontId="0" fillId="0" borderId="38" xfId="0" applyNumberFormat="1" applyBorder="1" applyAlignment="1">
      <alignment horizontal="right" vertical="center"/>
    </xf>
    <xf numFmtId="164" fontId="0" fillId="0" borderId="40" xfId="0" applyNumberFormat="1" applyBorder="1" applyAlignment="1">
      <alignment horizontal="right" vertical="center"/>
    </xf>
    <xf numFmtId="15" fontId="0" fillId="0" borderId="41" xfId="0" applyNumberFormat="1" applyBorder="1" applyAlignment="1">
      <alignment horizontal="right" vertical="center"/>
    </xf>
    <xf numFmtId="164" fontId="0" fillId="0" borderId="42" xfId="0" applyNumberFormat="1" applyBorder="1" applyAlignment="1">
      <alignment horizontal="right" vertical="center"/>
    </xf>
    <xf numFmtId="15" fontId="0" fillId="0" borderId="41" xfId="0" applyNumberFormat="1" applyBorder="1"/>
    <xf numFmtId="164" fontId="0" fillId="0" borderId="42" xfId="0" applyNumberFormat="1" applyBorder="1"/>
    <xf numFmtId="0" fontId="0" fillId="0" borderId="42" xfId="0" applyBorder="1"/>
    <xf numFmtId="15" fontId="0" fillId="0" borderId="43" xfId="0" applyNumberFormat="1" applyBorder="1"/>
    <xf numFmtId="164" fontId="0" fillId="0" borderId="45" xfId="0" applyNumberFormat="1" applyBorder="1"/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18" borderId="3" xfId="0" applyFill="1" applyBorder="1" applyAlignment="1">
      <alignment horizontal="center"/>
    </xf>
    <xf numFmtId="0" fontId="0" fillId="18" borderId="4" xfId="0" applyFill="1" applyBorder="1" applyAlignment="1">
      <alignment horizontal="center"/>
    </xf>
    <xf numFmtId="0" fontId="0" fillId="18" borderId="5" xfId="0" applyFill="1" applyBorder="1" applyAlignment="1">
      <alignment horizontal="center"/>
    </xf>
    <xf numFmtId="164" fontId="0" fillId="0" borderId="33" xfId="0" applyNumberForma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left" vertical="center"/>
    </xf>
    <xf numFmtId="0" fontId="7" fillId="12" borderId="7" xfId="0" applyFont="1" applyFill="1" applyBorder="1" applyAlignment="1">
      <alignment horizontal="left" vertical="center"/>
    </xf>
    <xf numFmtId="0" fontId="7" fillId="12" borderId="9" xfId="0" applyFont="1" applyFill="1" applyBorder="1" applyAlignment="1">
      <alignment horizontal="left" vertical="center"/>
    </xf>
    <xf numFmtId="0" fontId="7" fillId="12" borderId="10" xfId="0" applyFont="1" applyFill="1" applyBorder="1" applyAlignment="1">
      <alignment horizontal="left" vertical="center"/>
    </xf>
    <xf numFmtId="0" fontId="10" fillId="11" borderId="17" xfId="0" applyFont="1" applyFill="1" applyBorder="1" applyAlignment="1">
      <alignment horizontal="center" vertical="center"/>
    </xf>
    <xf numFmtId="0" fontId="10" fillId="11" borderId="18" xfId="0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horizontal="center" vertical="center"/>
    </xf>
    <xf numFmtId="165" fontId="10" fillId="11" borderId="27" xfId="0" applyNumberFormat="1" applyFont="1" applyFill="1" applyBorder="1" applyAlignment="1">
      <alignment horizontal="center" vertical="center"/>
    </xf>
    <xf numFmtId="165" fontId="10" fillId="11" borderId="14" xfId="0" applyNumberFormat="1" applyFont="1" applyFill="1" applyBorder="1" applyAlignment="1">
      <alignment horizontal="center" vertical="center"/>
    </xf>
    <xf numFmtId="165" fontId="10" fillId="11" borderId="28" xfId="0" applyNumberFormat="1" applyFont="1" applyFill="1" applyBorder="1" applyAlignment="1">
      <alignment horizontal="center" vertical="center"/>
    </xf>
    <xf numFmtId="165" fontId="10" fillId="11" borderId="15" xfId="0" applyNumberFormat="1" applyFont="1" applyFill="1" applyBorder="1" applyAlignment="1">
      <alignment horizontal="center" vertical="center"/>
    </xf>
    <xf numFmtId="165" fontId="10" fillId="11" borderId="29" xfId="0" applyNumberFormat="1" applyFont="1" applyFill="1" applyBorder="1" applyAlignment="1">
      <alignment horizontal="center" vertical="center"/>
    </xf>
    <xf numFmtId="165" fontId="10" fillId="11" borderId="16" xfId="0" applyNumberFormat="1" applyFont="1" applyFill="1" applyBorder="1" applyAlignment="1">
      <alignment horizontal="center" vertical="center"/>
    </xf>
    <xf numFmtId="0" fontId="10" fillId="25" borderId="3" xfId="0" applyFont="1" applyFill="1" applyBorder="1" applyAlignment="1">
      <alignment horizontal="center" vertical="center"/>
    </xf>
    <xf numFmtId="0" fontId="10" fillId="25" borderId="4" xfId="0" applyFont="1" applyFill="1" applyBorder="1" applyAlignment="1">
      <alignment horizontal="center" vertical="center"/>
    </xf>
    <xf numFmtId="0" fontId="10" fillId="25" borderId="5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164" fontId="7" fillId="24" borderId="6" xfId="0" applyNumberFormat="1" applyFont="1" applyFill="1" applyBorder="1" applyAlignment="1">
      <alignment horizontal="center" vertical="center"/>
    </xf>
    <xf numFmtId="164" fontId="7" fillId="24" borderId="7" xfId="0" applyNumberFormat="1" applyFont="1" applyFill="1" applyBorder="1" applyAlignment="1">
      <alignment horizontal="center" vertical="center"/>
    </xf>
    <xf numFmtId="164" fontId="7" fillId="24" borderId="9" xfId="0" applyNumberFormat="1" applyFont="1" applyFill="1" applyBorder="1" applyAlignment="1">
      <alignment horizontal="center" vertical="center"/>
    </xf>
    <xf numFmtId="164" fontId="7" fillId="24" borderId="10" xfId="0" applyNumberFormat="1" applyFont="1" applyFill="1" applyBorder="1" applyAlignment="1">
      <alignment horizontal="center" vertical="center"/>
    </xf>
    <xf numFmtId="0" fontId="4" fillId="22" borderId="1" xfId="0" applyFont="1" applyFill="1" applyBorder="1" applyAlignment="1">
      <alignment horizontal="center"/>
    </xf>
    <xf numFmtId="0" fontId="10" fillId="22" borderId="6" xfId="0" applyFont="1" applyFill="1" applyBorder="1" applyAlignment="1">
      <alignment horizontal="center" vertical="center"/>
    </xf>
    <xf numFmtId="0" fontId="10" fillId="22" borderId="11" xfId="0" applyFont="1" applyFill="1" applyBorder="1" applyAlignment="1">
      <alignment horizontal="center" vertical="center"/>
    </xf>
    <xf numFmtId="0" fontId="10" fillId="22" borderId="9" xfId="0" applyFont="1" applyFill="1" applyBorder="1" applyAlignment="1">
      <alignment horizontal="center" vertical="center"/>
    </xf>
    <xf numFmtId="164" fontId="10" fillId="22" borderId="7" xfId="0" applyNumberFormat="1" applyFont="1" applyFill="1" applyBorder="1" applyAlignment="1">
      <alignment horizontal="center" vertical="center"/>
    </xf>
    <xf numFmtId="164" fontId="10" fillId="22" borderId="26" xfId="0" applyNumberFormat="1" applyFont="1" applyFill="1" applyBorder="1" applyAlignment="1">
      <alignment horizontal="center" vertical="center"/>
    </xf>
    <xf numFmtId="164" fontId="10" fillId="22" borderId="10" xfId="0" applyNumberFormat="1" applyFont="1" applyFill="1" applyBorder="1" applyAlignment="1">
      <alignment horizontal="center" vertical="center"/>
    </xf>
    <xf numFmtId="0" fontId="7" fillId="24" borderId="6" xfId="0" applyFont="1" applyFill="1" applyBorder="1" applyAlignment="1">
      <alignment horizontal="center" vertical="center"/>
    </xf>
    <xf numFmtId="0" fontId="7" fillId="24" borderId="33" xfId="0" applyFont="1" applyFill="1" applyBorder="1" applyAlignment="1">
      <alignment horizontal="center" vertical="center"/>
    </xf>
    <xf numFmtId="0" fontId="7" fillId="24" borderId="7" xfId="0" applyFont="1" applyFill="1" applyBorder="1" applyAlignment="1">
      <alignment horizontal="center" vertical="center"/>
    </xf>
    <xf numFmtId="0" fontId="7" fillId="24" borderId="9" xfId="0" applyFont="1" applyFill="1" applyBorder="1" applyAlignment="1">
      <alignment horizontal="center" vertical="center"/>
    </xf>
    <xf numFmtId="0" fontId="7" fillId="24" borderId="36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164" fontId="22" fillId="22" borderId="6" xfId="0" applyNumberFormat="1" applyFont="1" applyFill="1" applyBorder="1" applyAlignment="1">
      <alignment horizontal="center" vertical="center"/>
    </xf>
    <xf numFmtId="164" fontId="22" fillId="22" borderId="33" xfId="0" applyNumberFormat="1" applyFont="1" applyFill="1" applyBorder="1" applyAlignment="1">
      <alignment horizontal="center" vertical="center"/>
    </xf>
    <xf numFmtId="164" fontId="22" fillId="22" borderId="7" xfId="0" applyNumberFormat="1" applyFont="1" applyFill="1" applyBorder="1" applyAlignment="1">
      <alignment horizontal="center" vertical="center"/>
    </xf>
    <xf numFmtId="164" fontId="22" fillId="22" borderId="11" xfId="0" applyNumberFormat="1" applyFont="1" applyFill="1" applyBorder="1" applyAlignment="1">
      <alignment horizontal="center" vertical="center"/>
    </xf>
    <xf numFmtId="164" fontId="22" fillId="22" borderId="0" xfId="0" applyNumberFormat="1" applyFont="1" applyFill="1" applyBorder="1" applyAlignment="1">
      <alignment horizontal="center" vertical="center"/>
    </xf>
    <xf numFmtId="164" fontId="22" fillId="22" borderId="26" xfId="0" applyNumberFormat="1" applyFont="1" applyFill="1" applyBorder="1" applyAlignment="1">
      <alignment horizontal="center" vertical="center"/>
    </xf>
    <xf numFmtId="164" fontId="22" fillId="22" borderId="9" xfId="0" applyNumberFormat="1" applyFont="1" applyFill="1" applyBorder="1" applyAlignment="1">
      <alignment horizontal="center" vertical="center"/>
    </xf>
    <xf numFmtId="164" fontId="22" fillId="22" borderId="36" xfId="0" applyNumberFormat="1" applyFont="1" applyFill="1" applyBorder="1" applyAlignment="1">
      <alignment horizontal="center" vertical="center"/>
    </xf>
    <xf numFmtId="164" fontId="22" fillId="22" borderId="10" xfId="0" applyNumberFormat="1" applyFont="1" applyFill="1" applyBorder="1" applyAlignment="1">
      <alignment horizontal="center" vertical="center"/>
    </xf>
    <xf numFmtId="0" fontId="22" fillId="22" borderId="6" xfId="0" applyFont="1" applyFill="1" applyBorder="1" applyAlignment="1">
      <alignment horizontal="center" vertical="center"/>
    </xf>
    <xf numFmtId="0" fontId="22" fillId="22" borderId="33" xfId="0" applyFont="1" applyFill="1" applyBorder="1" applyAlignment="1">
      <alignment horizontal="center" vertical="center"/>
    </xf>
    <xf numFmtId="0" fontId="22" fillId="22" borderId="7" xfId="0" applyFont="1" applyFill="1" applyBorder="1" applyAlignment="1">
      <alignment horizontal="center" vertical="center"/>
    </xf>
    <xf numFmtId="0" fontId="22" fillId="22" borderId="11" xfId="0" applyFont="1" applyFill="1" applyBorder="1" applyAlignment="1">
      <alignment horizontal="center" vertical="center"/>
    </xf>
    <xf numFmtId="0" fontId="22" fillId="22" borderId="0" xfId="0" applyFont="1" applyFill="1" applyBorder="1" applyAlignment="1">
      <alignment horizontal="center" vertical="center"/>
    </xf>
    <xf numFmtId="0" fontId="22" fillId="22" borderId="26" xfId="0" applyFont="1" applyFill="1" applyBorder="1" applyAlignment="1">
      <alignment horizontal="center" vertical="center"/>
    </xf>
    <xf numFmtId="0" fontId="22" fillId="22" borderId="9" xfId="0" applyFont="1" applyFill="1" applyBorder="1" applyAlignment="1">
      <alignment horizontal="center" vertical="center"/>
    </xf>
    <xf numFmtId="0" fontId="22" fillId="22" borderId="36" xfId="0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7" fillId="13" borderId="20" xfId="0" applyFont="1" applyFill="1" applyBorder="1" applyAlignment="1">
      <alignment horizontal="center" vertical="center"/>
    </xf>
    <xf numFmtId="0" fontId="7" fillId="13" borderId="21" xfId="0" applyFont="1" applyFill="1" applyBorder="1" applyAlignment="1">
      <alignment horizontal="center" vertical="center"/>
    </xf>
    <xf numFmtId="0" fontId="7" fillId="13" borderId="22" xfId="0" applyFont="1" applyFill="1" applyBorder="1" applyAlignment="1">
      <alignment horizontal="center" vertical="center"/>
    </xf>
    <xf numFmtId="0" fontId="7" fillId="13" borderId="25" xfId="0" applyFont="1" applyFill="1" applyBorder="1" applyAlignment="1">
      <alignment horizontal="center" vertical="center"/>
    </xf>
    <xf numFmtId="0" fontId="7" fillId="13" borderId="23" xfId="0" applyFont="1" applyFill="1" applyBorder="1" applyAlignment="1">
      <alignment horizontal="center" vertical="center"/>
    </xf>
    <xf numFmtId="0" fontId="7" fillId="13" borderId="24" xfId="0" applyFont="1" applyFill="1" applyBorder="1" applyAlignment="1">
      <alignment horizontal="center" vertical="center"/>
    </xf>
    <xf numFmtId="0" fontId="23" fillId="23" borderId="6" xfId="0" applyFont="1" applyFill="1" applyBorder="1" applyAlignment="1">
      <alignment horizontal="center" vertical="center"/>
    </xf>
    <xf numFmtId="0" fontId="23" fillId="23" borderId="33" xfId="0" applyFont="1" applyFill="1" applyBorder="1" applyAlignment="1">
      <alignment horizontal="center" vertical="center"/>
    </xf>
    <xf numFmtId="0" fontId="23" fillId="23" borderId="7" xfId="0" applyFont="1" applyFill="1" applyBorder="1" applyAlignment="1">
      <alignment horizontal="center" vertical="center"/>
    </xf>
    <xf numFmtId="0" fontId="23" fillId="23" borderId="11" xfId="0" applyFont="1" applyFill="1" applyBorder="1" applyAlignment="1">
      <alignment horizontal="center" vertical="center"/>
    </xf>
    <xf numFmtId="0" fontId="23" fillId="23" borderId="0" xfId="0" applyFont="1" applyFill="1" applyBorder="1" applyAlignment="1">
      <alignment horizontal="center" vertical="center"/>
    </xf>
    <xf numFmtId="0" fontId="23" fillId="23" borderId="26" xfId="0" applyFont="1" applyFill="1" applyBorder="1" applyAlignment="1">
      <alignment horizontal="center" vertical="center"/>
    </xf>
    <xf numFmtId="14" fontId="4" fillId="20" borderId="3" xfId="0" applyNumberFormat="1" applyFont="1" applyFill="1" applyBorder="1" applyAlignment="1">
      <alignment horizontal="center" vertical="center"/>
    </xf>
    <xf numFmtId="14" fontId="4" fillId="20" borderId="4" xfId="0" applyNumberFormat="1" applyFont="1" applyFill="1" applyBorder="1" applyAlignment="1">
      <alignment horizontal="center" vertical="center"/>
    </xf>
    <xf numFmtId="14" fontId="4" fillId="20" borderId="5" xfId="0" applyNumberFormat="1" applyFont="1" applyFill="1" applyBorder="1" applyAlignment="1">
      <alignment horizontal="center" vertical="center"/>
    </xf>
    <xf numFmtId="14" fontId="4" fillId="21" borderId="3" xfId="0" applyNumberFormat="1" applyFont="1" applyFill="1" applyBorder="1" applyAlignment="1">
      <alignment horizontal="center" vertical="center"/>
    </xf>
    <xf numFmtId="14" fontId="4" fillId="21" borderId="4" xfId="0" applyNumberFormat="1" applyFont="1" applyFill="1" applyBorder="1" applyAlignment="1">
      <alignment horizontal="center" vertical="center"/>
    </xf>
    <xf numFmtId="14" fontId="4" fillId="21" borderId="5" xfId="0" applyNumberFormat="1" applyFont="1" applyFill="1" applyBorder="1" applyAlignment="1">
      <alignment horizontal="center" vertical="center"/>
    </xf>
    <xf numFmtId="0" fontId="23" fillId="9" borderId="6" xfId="0" applyFont="1" applyFill="1" applyBorder="1" applyAlignment="1">
      <alignment horizontal="center"/>
    </xf>
    <xf numFmtId="0" fontId="23" fillId="9" borderId="33" xfId="0" applyFont="1" applyFill="1" applyBorder="1" applyAlignment="1">
      <alignment horizontal="center"/>
    </xf>
    <xf numFmtId="0" fontId="23" fillId="9" borderId="7" xfId="0" applyFont="1" applyFill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5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rgb="FF2CB07E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66FF"/>
      <color rgb="FFCCFF66"/>
      <color rgb="FFFF9999"/>
      <color rgb="FFFF9900"/>
      <color rgb="FFFF9966"/>
      <color rgb="FFF85A5A"/>
      <color rgb="FFFF7C80"/>
      <color rgb="FFF72621"/>
      <color rgb="FF74DED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22</xdr:row>
      <xdr:rowOff>31248</xdr:rowOff>
    </xdr:from>
    <xdr:ext cx="184731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1AE2006-EB66-4E47-9054-6DA52C176981}"/>
            </a:ext>
          </a:extLst>
        </xdr:cNvPr>
        <xdr:cNvSpPr/>
      </xdr:nvSpPr>
      <xdr:spPr>
        <a:xfrm>
          <a:off x="10385134" y="317449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fr-FR" sz="54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574384</xdr:colOff>
      <xdr:row>23</xdr:row>
      <xdr:rowOff>31248</xdr:rowOff>
    </xdr:from>
    <xdr:ext cx="184731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A3A1EC8-5DDE-41E3-BF63-8F5DA0D1B1D2}"/>
            </a:ext>
          </a:extLst>
        </xdr:cNvPr>
        <xdr:cNvSpPr/>
      </xdr:nvSpPr>
      <xdr:spPr>
        <a:xfrm>
          <a:off x="10670884" y="5946273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fr-FR" sz="54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8</xdr:col>
      <xdr:colOff>574384</xdr:colOff>
      <xdr:row>22</xdr:row>
      <xdr:rowOff>0</xdr:rowOff>
    </xdr:from>
    <xdr:ext cx="184731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39B2BA7-2CA3-45AB-82E9-A32D58BDCCAC}"/>
            </a:ext>
          </a:extLst>
        </xdr:cNvPr>
        <xdr:cNvSpPr/>
      </xdr:nvSpPr>
      <xdr:spPr>
        <a:xfrm>
          <a:off x="2098384" y="483184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fr-FR" sz="54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Vert jaune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Texture grunge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67000"/>
                <a:shade val="65000"/>
              </a:schemeClr>
              <a:schemeClr val="phClr">
                <a:tint val="10000"/>
                <a:satMod val="130000"/>
              </a:schemeClr>
            </a:duotone>
          </a:blip>
          <a:tile tx="0" ty="0" sx="60000" sy="59000" flip="none" algn="b"/>
        </a:blipFill>
        <a:blipFill rotWithShape="1">
          <a:blip xmlns:r="http://schemas.openxmlformats.org/officeDocument/2006/relationships" r:embed="rId1">
            <a:duotone>
              <a:schemeClr val="phClr">
                <a:shade val="30000"/>
                <a:satMod val="115000"/>
              </a:schemeClr>
              <a:schemeClr val="phClr">
                <a:tint val="34000"/>
              </a:schemeClr>
            </a:duotone>
          </a:blip>
          <a:tile tx="0" ty="0" sx="60000" sy="59000" flip="none" algn="b"/>
        </a:blipFill>
      </a:fillStyleLst>
      <a:lnStyleLst>
        <a:ln w="6350" cap="flat" cmpd="sng" algn="ctr">
          <a:solidFill>
            <a:schemeClr val="phClr">
              <a:tint val="7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softEdge rad="12700"/>
          </a:effectLst>
        </a:effectStyle>
        <a:effectStyle>
          <a:effectLst>
            <a:outerShdw blurRad="50800" dist="19050" dir="5400000" algn="tl" rotWithShape="0">
              <a:srgbClr val="000000">
                <a:alpha val="60000"/>
              </a:srgbClr>
            </a:outerShdw>
            <a:softEdge rad="12700"/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CB07E"/>
  </sheetPr>
  <dimension ref="B1:K63"/>
  <sheetViews>
    <sheetView showGridLines="0" zoomScale="70" zoomScaleNormal="70" workbookViewId="0">
      <selection activeCell="F30" sqref="F30"/>
    </sheetView>
  </sheetViews>
  <sheetFormatPr baseColWidth="10" defaultColWidth="11.5" defaultRowHeight="15"/>
  <cols>
    <col min="1" max="1" width="7.5" customWidth="1"/>
    <col min="2" max="2" width="16.33203125" customWidth="1"/>
    <col min="3" max="3" width="48.1640625" customWidth="1"/>
    <col min="4" max="4" width="16.1640625" customWidth="1"/>
    <col min="5" max="5" width="19.5" customWidth="1"/>
    <col min="6" max="6" width="13.83203125" customWidth="1"/>
  </cols>
  <sheetData>
    <row r="1" spans="2:11" ht="29.25" customHeight="1" thickBot="1"/>
    <row r="2" spans="2:11" ht="60" customHeight="1" thickBot="1">
      <c r="B2" s="145" t="s">
        <v>0</v>
      </c>
      <c r="C2" s="146"/>
      <c r="D2" s="146"/>
      <c r="E2" s="146"/>
      <c r="F2" s="147"/>
    </row>
    <row r="3" spans="2:11" ht="20" customHeight="1">
      <c r="B3" s="15" t="s">
        <v>15</v>
      </c>
      <c r="C3" s="15" t="s">
        <v>16</v>
      </c>
      <c r="D3" s="15" t="s">
        <v>17</v>
      </c>
      <c r="E3" s="15" t="s">
        <v>18</v>
      </c>
      <c r="F3" s="71" t="s">
        <v>193</v>
      </c>
    </row>
    <row r="4" spans="2:11" ht="20" customHeight="1">
      <c r="B4" s="1">
        <v>43504</v>
      </c>
      <c r="C4" s="2" t="s">
        <v>195</v>
      </c>
      <c r="D4" s="54">
        <v>150</v>
      </c>
      <c r="E4" s="55" t="s">
        <v>42</v>
      </c>
      <c r="F4" s="55" t="s">
        <v>196</v>
      </c>
    </row>
    <row r="5" spans="2:11" ht="20" customHeight="1" thickBot="1">
      <c r="B5" s="1">
        <v>43508</v>
      </c>
      <c r="C5" s="2" t="s">
        <v>30</v>
      </c>
      <c r="D5" s="54">
        <v>300</v>
      </c>
      <c r="E5" s="55" t="s">
        <v>42</v>
      </c>
      <c r="F5" s="55" t="s">
        <v>198</v>
      </c>
    </row>
    <row r="6" spans="2:11" ht="20" customHeight="1" thickBot="1">
      <c r="B6" s="3">
        <v>43510</v>
      </c>
      <c r="C6" s="4" t="s">
        <v>202</v>
      </c>
      <c r="D6" s="32">
        <v>20</v>
      </c>
      <c r="E6" s="55" t="s">
        <v>43</v>
      </c>
      <c r="F6" s="55" t="s">
        <v>197</v>
      </c>
      <c r="I6" s="148" t="s">
        <v>341</v>
      </c>
      <c r="J6" s="149"/>
      <c r="K6" s="150"/>
    </row>
    <row r="7" spans="2:11" ht="20" customHeight="1">
      <c r="B7" s="3">
        <v>43510</v>
      </c>
      <c r="C7" s="4" t="s">
        <v>1</v>
      </c>
      <c r="D7" s="32">
        <v>20</v>
      </c>
      <c r="E7" s="55" t="s">
        <v>43</v>
      </c>
      <c r="F7" s="55" t="s">
        <v>203</v>
      </c>
      <c r="I7" s="151">
        <v>430</v>
      </c>
      <c r="J7" s="151"/>
      <c r="K7" s="151"/>
    </row>
    <row r="8" spans="2:11" ht="20" customHeight="1">
      <c r="B8" s="3">
        <v>43511</v>
      </c>
      <c r="C8" s="4" t="s">
        <v>31</v>
      </c>
      <c r="D8" s="32">
        <v>50</v>
      </c>
      <c r="E8" s="55" t="s">
        <v>42</v>
      </c>
      <c r="F8" s="55" t="s">
        <v>199</v>
      </c>
      <c r="I8" s="73"/>
      <c r="J8" s="73"/>
    </row>
    <row r="9" spans="2:11" ht="20" customHeight="1">
      <c r="B9" s="3">
        <v>43521</v>
      </c>
      <c r="C9" s="4" t="s">
        <v>36</v>
      </c>
      <c r="D9" s="32">
        <v>150</v>
      </c>
      <c r="E9" s="55" t="s">
        <v>43</v>
      </c>
      <c r="F9" s="55" t="s">
        <v>200</v>
      </c>
      <c r="I9" t="s">
        <v>432</v>
      </c>
    </row>
    <row r="10" spans="2:11" ht="20" customHeight="1">
      <c r="B10" s="3">
        <v>43521</v>
      </c>
      <c r="C10" s="4" t="s">
        <v>41</v>
      </c>
      <c r="D10" s="32">
        <v>75</v>
      </c>
      <c r="E10" s="55" t="s">
        <v>42</v>
      </c>
      <c r="F10" s="55" t="s">
        <v>205</v>
      </c>
      <c r="I10" t="s">
        <v>433</v>
      </c>
    </row>
    <row r="11" spans="2:11" ht="20" customHeight="1">
      <c r="B11" s="3">
        <v>43524</v>
      </c>
      <c r="C11" s="4" t="s">
        <v>39</v>
      </c>
      <c r="D11" s="32">
        <v>25</v>
      </c>
      <c r="E11" s="55" t="s">
        <v>42</v>
      </c>
      <c r="F11" s="55" t="s">
        <v>201</v>
      </c>
    </row>
    <row r="12" spans="2:11" ht="20" customHeight="1">
      <c r="B12" s="3">
        <v>43529</v>
      </c>
      <c r="C12" s="4" t="s">
        <v>37</v>
      </c>
      <c r="D12" s="32">
        <v>300</v>
      </c>
      <c r="E12" s="55" t="s">
        <v>44</v>
      </c>
      <c r="F12" s="55" t="s">
        <v>204</v>
      </c>
    </row>
    <row r="13" spans="2:11" ht="20" customHeight="1">
      <c r="B13" s="3">
        <v>43532</v>
      </c>
      <c r="C13" s="4" t="s">
        <v>40</v>
      </c>
      <c r="D13" s="32">
        <v>150</v>
      </c>
      <c r="E13" s="55" t="s">
        <v>42</v>
      </c>
      <c r="F13" s="55" t="s">
        <v>206</v>
      </c>
    </row>
    <row r="14" spans="2:11" ht="20" customHeight="1">
      <c r="B14" s="3">
        <v>43541</v>
      </c>
      <c r="C14" s="4" t="s">
        <v>45</v>
      </c>
      <c r="D14" s="32">
        <v>600</v>
      </c>
      <c r="E14" s="55" t="s">
        <v>51</v>
      </c>
      <c r="F14" s="55" t="s">
        <v>207</v>
      </c>
    </row>
    <row r="15" spans="2:11" ht="20" customHeight="1">
      <c r="B15" s="3">
        <v>43541</v>
      </c>
      <c r="C15" s="4" t="s">
        <v>46</v>
      </c>
      <c r="D15" s="32">
        <v>500</v>
      </c>
      <c r="E15" s="55" t="s">
        <v>50</v>
      </c>
      <c r="F15" s="55" t="s">
        <v>208</v>
      </c>
    </row>
    <row r="16" spans="2:11" ht="20" customHeight="1">
      <c r="B16" s="3">
        <v>43541</v>
      </c>
      <c r="C16" s="4" t="s">
        <v>49</v>
      </c>
      <c r="D16" s="32">
        <v>300</v>
      </c>
      <c r="E16" s="55" t="s">
        <v>223</v>
      </c>
      <c r="F16" s="55" t="s">
        <v>209</v>
      </c>
    </row>
    <row r="17" spans="2:7" ht="20" customHeight="1">
      <c r="B17" s="3">
        <v>43544</v>
      </c>
      <c r="C17" s="4" t="s">
        <v>162</v>
      </c>
      <c r="D17" s="32">
        <v>1760</v>
      </c>
      <c r="E17" s="55" t="s">
        <v>194</v>
      </c>
      <c r="F17" s="55" t="s">
        <v>194</v>
      </c>
    </row>
    <row r="18" spans="2:7" ht="20" customHeight="1">
      <c r="B18" s="3">
        <v>43549</v>
      </c>
      <c r="C18" s="4" t="s">
        <v>148</v>
      </c>
      <c r="D18" s="32">
        <v>300</v>
      </c>
      <c r="E18" s="55" t="s">
        <v>42</v>
      </c>
      <c r="F18" s="55" t="s">
        <v>210</v>
      </c>
    </row>
    <row r="19" spans="2:7" ht="20" customHeight="1">
      <c r="B19" s="3">
        <v>43549</v>
      </c>
      <c r="C19" s="4" t="s">
        <v>149</v>
      </c>
      <c r="D19" s="32">
        <v>150</v>
      </c>
      <c r="E19" s="55" t="s">
        <v>42</v>
      </c>
      <c r="F19" s="55" t="s">
        <v>211</v>
      </c>
    </row>
    <row r="20" spans="2:7" ht="20" customHeight="1">
      <c r="B20" s="3">
        <v>43551</v>
      </c>
      <c r="C20" s="4" t="s">
        <v>156</v>
      </c>
      <c r="D20" s="32">
        <v>600</v>
      </c>
      <c r="E20" s="55" t="s">
        <v>224</v>
      </c>
      <c r="F20" s="55" t="s">
        <v>212</v>
      </c>
    </row>
    <row r="21" spans="2:7" ht="20" customHeight="1">
      <c r="B21" s="3">
        <v>43560</v>
      </c>
      <c r="C21" s="4" t="s">
        <v>165</v>
      </c>
      <c r="D21" s="32">
        <v>0</v>
      </c>
      <c r="E21" s="55" t="s">
        <v>43</v>
      </c>
      <c r="F21" s="55" t="s">
        <v>194</v>
      </c>
      <c r="G21" t="s">
        <v>166</v>
      </c>
    </row>
    <row r="22" spans="2:7" ht="20" customHeight="1">
      <c r="B22" s="3">
        <v>43569</v>
      </c>
      <c r="C22" s="4" t="s">
        <v>225</v>
      </c>
      <c r="D22" s="32">
        <v>50</v>
      </c>
      <c r="E22" s="55" t="s">
        <v>42</v>
      </c>
      <c r="F22" s="55" t="s">
        <v>226</v>
      </c>
    </row>
    <row r="23" spans="2:7" ht="20" customHeight="1">
      <c r="B23" s="3">
        <v>43543</v>
      </c>
      <c r="C23" s="4" t="s">
        <v>227</v>
      </c>
      <c r="D23" s="32">
        <v>300</v>
      </c>
      <c r="E23" s="55" t="s">
        <v>228</v>
      </c>
      <c r="F23" s="55" t="s">
        <v>229</v>
      </c>
    </row>
    <row r="24" spans="2:7" ht="20" customHeight="1">
      <c r="B24" s="3">
        <v>43565</v>
      </c>
      <c r="C24" s="4" t="s">
        <v>240</v>
      </c>
      <c r="D24" s="32">
        <v>600</v>
      </c>
      <c r="E24" s="55" t="s">
        <v>42</v>
      </c>
      <c r="F24" s="55" t="s">
        <v>241</v>
      </c>
    </row>
    <row r="25" spans="2:7" ht="20" customHeight="1">
      <c r="B25" s="3">
        <v>43589</v>
      </c>
      <c r="C25" s="4" t="s">
        <v>278</v>
      </c>
      <c r="D25" s="32">
        <v>300</v>
      </c>
      <c r="E25" s="55" t="s">
        <v>228</v>
      </c>
      <c r="F25" s="55" t="s">
        <v>279</v>
      </c>
    </row>
    <row r="26" spans="2:7" ht="20" customHeight="1">
      <c r="B26" s="3">
        <v>43626</v>
      </c>
      <c r="C26" s="4" t="s">
        <v>374</v>
      </c>
      <c r="D26" s="32">
        <v>300</v>
      </c>
      <c r="E26" s="55" t="s">
        <v>43</v>
      </c>
      <c r="F26" s="55" t="s">
        <v>376</v>
      </c>
    </row>
    <row r="27" spans="2:7" ht="20" customHeight="1" thickBot="1">
      <c r="B27" s="8"/>
      <c r="C27" s="8"/>
      <c r="D27" s="9"/>
    </row>
    <row r="28" spans="2:7" ht="20" customHeight="1" thickBot="1">
      <c r="C28" s="25" t="s">
        <v>2</v>
      </c>
      <c r="D28" s="26">
        <f>SUM(D4:D26)</f>
        <v>7000</v>
      </c>
    </row>
    <row r="29" spans="2:7" ht="20" customHeight="1"/>
    <row r="30" spans="2:7" ht="20" customHeight="1"/>
    <row r="31" spans="2:7" ht="20" customHeight="1"/>
    <row r="32" spans="2:7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</sheetData>
  <mergeCells count="3">
    <mergeCell ref="B2:F2"/>
    <mergeCell ref="I6:K6"/>
    <mergeCell ref="I7:K7"/>
  </mergeCells>
  <conditionalFormatting sqref="B3:D3 B2 F3">
    <cfRule type="colorScale" priority="6">
      <colorScale>
        <cfvo type="min"/>
        <cfvo type="max"/>
        <color rgb="FF63BE7B"/>
        <color rgb="FFFCFCFF"/>
      </colorScale>
    </cfRule>
  </conditionalFormatting>
  <conditionalFormatting sqref="C4:C5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{131A38D1-7CA8-4065-9562-CEEA91947A25}</x14:id>
        </ext>
      </extLst>
    </cfRule>
  </conditionalFormatting>
  <pageMargins left="0.7" right="0.7" top="0.75" bottom="0.75" header="0.3" footer="0.3"/>
  <pageSetup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31A38D1-7CA8-4065-9562-CEEA91947A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C4:C5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B1:Q52"/>
  <sheetViews>
    <sheetView showGridLines="0" topLeftCell="A7" zoomScale="60" zoomScaleNormal="60" workbookViewId="0">
      <selection activeCell="F9" sqref="F9"/>
    </sheetView>
  </sheetViews>
  <sheetFormatPr baseColWidth="10" defaultColWidth="11.5" defaultRowHeight="15"/>
  <cols>
    <col min="1" max="1" width="4.5" customWidth="1"/>
    <col min="2" max="2" width="39.1640625" customWidth="1"/>
    <col min="3" max="3" width="15.6640625" customWidth="1"/>
    <col min="4" max="4" width="16.5" customWidth="1"/>
    <col min="5" max="5" width="13.5" customWidth="1"/>
    <col min="6" max="6" width="41.5" customWidth="1"/>
    <col min="7" max="8" width="15.6640625" customWidth="1"/>
    <col min="10" max="10" width="40.5" customWidth="1"/>
    <col min="11" max="12" width="15.6640625" customWidth="1"/>
    <col min="14" max="14" width="33.33203125" customWidth="1"/>
    <col min="15" max="16" width="15.6640625" customWidth="1"/>
  </cols>
  <sheetData>
    <row r="1" spans="2:17" ht="16" thickBot="1"/>
    <row r="2" spans="2:17" ht="60" customHeight="1" thickBot="1">
      <c r="B2" s="152" t="s">
        <v>20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4"/>
    </row>
    <row r="3" spans="2:17" ht="16" thickBot="1">
      <c r="E3" s="10"/>
    </row>
    <row r="4" spans="2:17" ht="34" thickBot="1">
      <c r="B4" s="168" t="s">
        <v>23</v>
      </c>
      <c r="C4" s="169"/>
      <c r="D4" s="170"/>
      <c r="F4" s="171" t="s">
        <v>22</v>
      </c>
      <c r="G4" s="172"/>
      <c r="H4" s="173"/>
      <c r="J4" s="174" t="s">
        <v>21</v>
      </c>
      <c r="K4" s="175"/>
      <c r="L4" s="176"/>
      <c r="N4" s="168" t="s">
        <v>24</v>
      </c>
      <c r="O4" s="169"/>
      <c r="P4" s="170"/>
    </row>
    <row r="5" spans="2:17" ht="16">
      <c r="B5" s="69" t="s">
        <v>62</v>
      </c>
      <c r="C5" s="70">
        <v>48.75</v>
      </c>
      <c r="D5" s="70" t="s">
        <v>275</v>
      </c>
      <c r="E5" s="48"/>
      <c r="F5" s="69" t="s">
        <v>61</v>
      </c>
      <c r="G5" s="70">
        <v>85</v>
      </c>
      <c r="H5" s="70" t="s">
        <v>65</v>
      </c>
      <c r="I5" s="60">
        <v>2</v>
      </c>
      <c r="J5" s="69" t="s">
        <v>64</v>
      </c>
      <c r="K5" s="70">
        <v>127.5</v>
      </c>
      <c r="L5" s="70" t="s">
        <v>91</v>
      </c>
      <c r="M5" s="18"/>
      <c r="N5" s="16" t="s">
        <v>72</v>
      </c>
      <c r="O5" s="17">
        <v>155</v>
      </c>
      <c r="P5" s="17" t="s">
        <v>70</v>
      </c>
      <c r="Q5" s="61">
        <v>3</v>
      </c>
    </row>
    <row r="6" spans="2:17" ht="16">
      <c r="B6" s="19" t="s">
        <v>58</v>
      </c>
      <c r="C6" s="20">
        <v>80</v>
      </c>
      <c r="D6" s="20" t="s">
        <v>38</v>
      </c>
      <c r="E6" s="48"/>
      <c r="F6" s="66" t="s">
        <v>63</v>
      </c>
      <c r="G6" s="67">
        <v>63.75</v>
      </c>
      <c r="H6" s="67" t="s">
        <v>91</v>
      </c>
      <c r="I6" s="18"/>
      <c r="J6" s="19" t="s">
        <v>60</v>
      </c>
      <c r="K6" s="20">
        <v>170</v>
      </c>
      <c r="L6" s="20" t="s">
        <v>65</v>
      </c>
      <c r="M6" s="18"/>
      <c r="N6" s="49" t="s">
        <v>411</v>
      </c>
      <c r="O6" s="50"/>
      <c r="P6" s="50" t="s">
        <v>38</v>
      </c>
      <c r="Q6" s="52">
        <v>1</v>
      </c>
    </row>
    <row r="7" spans="2:17" ht="16">
      <c r="B7" s="19" t="s">
        <v>57</v>
      </c>
      <c r="C7" s="20">
        <v>80</v>
      </c>
      <c r="D7" s="20" t="s">
        <v>52</v>
      </c>
      <c r="E7" s="48"/>
      <c r="F7" s="66" t="s">
        <v>79</v>
      </c>
      <c r="G7" s="67">
        <v>85</v>
      </c>
      <c r="H7" s="67" t="s">
        <v>77</v>
      </c>
      <c r="I7" s="60">
        <v>3</v>
      </c>
      <c r="J7" s="19" t="s">
        <v>59</v>
      </c>
      <c r="K7" s="20">
        <v>170</v>
      </c>
      <c r="L7" s="20" t="s">
        <v>65</v>
      </c>
      <c r="M7" s="18"/>
      <c r="N7" s="49" t="s">
        <v>412</v>
      </c>
      <c r="O7" s="50"/>
      <c r="P7" s="50"/>
      <c r="Q7" s="61">
        <v>2</v>
      </c>
    </row>
    <row r="8" spans="2:17" ht="16">
      <c r="B8" s="49" t="s">
        <v>410</v>
      </c>
      <c r="C8" s="50"/>
      <c r="D8" s="50" t="s">
        <v>53</v>
      </c>
      <c r="E8" s="60">
        <v>1</v>
      </c>
      <c r="F8" s="19" t="s">
        <v>82</v>
      </c>
      <c r="G8" s="20">
        <v>160</v>
      </c>
      <c r="H8" s="20" t="s">
        <v>83</v>
      </c>
      <c r="I8" s="18"/>
      <c r="J8" s="19" t="s">
        <v>385</v>
      </c>
      <c r="K8" s="20">
        <v>170</v>
      </c>
      <c r="L8" s="20" t="s">
        <v>53</v>
      </c>
      <c r="M8" s="52">
        <v>1</v>
      </c>
      <c r="N8" s="42" t="s">
        <v>117</v>
      </c>
      <c r="O8" s="43">
        <v>127.5</v>
      </c>
      <c r="P8" s="43" t="s">
        <v>65</v>
      </c>
    </row>
    <row r="9" spans="2:17" ht="15.75" customHeight="1">
      <c r="B9" s="19" t="s">
        <v>73</v>
      </c>
      <c r="C9" s="20">
        <v>80</v>
      </c>
      <c r="D9" s="20" t="s">
        <v>65</v>
      </c>
      <c r="E9" s="48"/>
      <c r="F9" s="19" t="s">
        <v>84</v>
      </c>
      <c r="G9" s="20">
        <v>160</v>
      </c>
      <c r="H9" s="20" t="s">
        <v>65</v>
      </c>
      <c r="I9" s="18"/>
      <c r="J9" s="19" t="s">
        <v>71</v>
      </c>
      <c r="K9" s="20">
        <v>170</v>
      </c>
      <c r="L9" s="20" t="s">
        <v>70</v>
      </c>
      <c r="M9" s="18"/>
      <c r="N9" s="19" t="s">
        <v>120</v>
      </c>
      <c r="O9" s="20">
        <v>127.5</v>
      </c>
      <c r="P9" s="20" t="s">
        <v>65</v>
      </c>
      <c r="Q9" s="57"/>
    </row>
    <row r="10" spans="2:17" ht="16">
      <c r="B10" s="19" t="s">
        <v>74</v>
      </c>
      <c r="C10" s="20">
        <v>80</v>
      </c>
      <c r="D10" s="20" t="s">
        <v>65</v>
      </c>
      <c r="E10" s="48"/>
      <c r="F10" s="19" t="s">
        <v>171</v>
      </c>
      <c r="G10" s="20">
        <v>145</v>
      </c>
      <c r="H10" s="20" t="s">
        <v>94</v>
      </c>
      <c r="I10" s="18"/>
      <c r="J10" s="19" t="s">
        <v>76</v>
      </c>
      <c r="K10" s="20">
        <v>170</v>
      </c>
      <c r="L10" s="20" t="s">
        <v>77</v>
      </c>
      <c r="M10" s="18"/>
      <c r="N10" s="104" t="s">
        <v>139</v>
      </c>
      <c r="O10" s="105">
        <v>155</v>
      </c>
      <c r="P10" s="105" t="s">
        <v>69</v>
      </c>
      <c r="Q10" s="61">
        <v>4</v>
      </c>
    </row>
    <row r="11" spans="2:17" ht="16">
      <c r="B11" s="19" t="s">
        <v>75</v>
      </c>
      <c r="C11" s="20">
        <v>80</v>
      </c>
      <c r="D11" s="20" t="s">
        <v>69</v>
      </c>
      <c r="E11" s="48"/>
      <c r="F11" s="19" t="s">
        <v>108</v>
      </c>
      <c r="G11" s="20">
        <v>145</v>
      </c>
      <c r="H11" s="20" t="s">
        <v>107</v>
      </c>
      <c r="I11" s="18"/>
      <c r="J11" s="19" t="s">
        <v>78</v>
      </c>
      <c r="K11" s="20">
        <v>155</v>
      </c>
      <c r="L11" s="20" t="s">
        <v>77</v>
      </c>
      <c r="M11" s="18"/>
      <c r="N11" s="42" t="s">
        <v>216</v>
      </c>
      <c r="O11" s="43">
        <v>116.25</v>
      </c>
      <c r="P11" s="43" t="s">
        <v>221</v>
      </c>
    </row>
    <row r="12" spans="2:17" ht="16">
      <c r="B12" s="19" t="s">
        <v>161</v>
      </c>
      <c r="C12" s="20">
        <v>80</v>
      </c>
      <c r="D12" s="43" t="s">
        <v>91</v>
      </c>
      <c r="E12" s="48"/>
      <c r="F12" s="19" t="s">
        <v>111</v>
      </c>
      <c r="G12" s="20">
        <v>145</v>
      </c>
      <c r="H12" s="20" t="s">
        <v>110</v>
      </c>
      <c r="I12" s="18"/>
      <c r="J12" s="49" t="s">
        <v>383</v>
      </c>
      <c r="K12" s="50"/>
      <c r="L12" s="50" t="s">
        <v>65</v>
      </c>
      <c r="M12" s="52">
        <v>2</v>
      </c>
      <c r="N12" s="40" t="s">
        <v>310</v>
      </c>
      <c r="O12" s="41">
        <v>177.5</v>
      </c>
      <c r="P12" s="41" t="s">
        <v>81</v>
      </c>
    </row>
    <row r="13" spans="2:17" ht="16">
      <c r="B13" s="19" t="s">
        <v>80</v>
      </c>
      <c r="C13" s="20">
        <v>80</v>
      </c>
      <c r="D13" s="20" t="s">
        <v>81</v>
      </c>
      <c r="E13" s="48"/>
      <c r="F13" s="19" t="s">
        <v>116</v>
      </c>
      <c r="G13" s="20">
        <v>108.75</v>
      </c>
      <c r="H13" s="20" t="s">
        <v>115</v>
      </c>
      <c r="I13" s="18"/>
      <c r="J13" s="19" t="s">
        <v>85</v>
      </c>
      <c r="K13" s="20">
        <v>170</v>
      </c>
      <c r="L13" s="20" t="s">
        <v>65</v>
      </c>
      <c r="M13" s="18"/>
      <c r="N13" s="40" t="s">
        <v>222</v>
      </c>
      <c r="O13" s="41">
        <v>190</v>
      </c>
      <c r="P13" s="41" t="s">
        <v>261</v>
      </c>
    </row>
    <row r="14" spans="2:17" ht="16">
      <c r="B14" s="19" t="s">
        <v>88</v>
      </c>
      <c r="C14" s="20">
        <v>80</v>
      </c>
      <c r="D14" s="20" t="s">
        <v>89</v>
      </c>
      <c r="E14" s="48"/>
      <c r="F14" s="19" t="s">
        <v>122</v>
      </c>
      <c r="G14" s="20">
        <v>120</v>
      </c>
      <c r="H14" s="20" t="s">
        <v>123</v>
      </c>
      <c r="I14" s="18"/>
      <c r="J14" s="19" t="s">
        <v>86</v>
      </c>
      <c r="K14" s="20">
        <v>170</v>
      </c>
      <c r="L14" s="20" t="s">
        <v>87</v>
      </c>
      <c r="M14" s="18"/>
      <c r="N14" s="82"/>
      <c r="O14" s="83"/>
      <c r="P14" s="83"/>
    </row>
    <row r="15" spans="2:17" ht="16">
      <c r="B15" s="19" t="s">
        <v>92</v>
      </c>
      <c r="C15" s="20">
        <v>80</v>
      </c>
      <c r="D15" s="20" t="s">
        <v>77</v>
      </c>
      <c r="E15" s="48"/>
      <c r="F15" s="19" t="s">
        <v>126</v>
      </c>
      <c r="G15" s="20">
        <v>145</v>
      </c>
      <c r="H15" s="20" t="s">
        <v>125</v>
      </c>
      <c r="I15" s="18"/>
      <c r="J15" s="19" t="s">
        <v>96</v>
      </c>
      <c r="K15" s="20">
        <v>170</v>
      </c>
      <c r="L15" s="20" t="s">
        <v>97</v>
      </c>
      <c r="M15" s="18"/>
      <c r="N15" s="82"/>
      <c r="O15" s="83"/>
      <c r="P15" s="83"/>
    </row>
    <row r="16" spans="2:17" ht="16">
      <c r="B16" s="19" t="s">
        <v>93</v>
      </c>
      <c r="C16" s="20">
        <v>80</v>
      </c>
      <c r="D16" s="20" t="s">
        <v>94</v>
      </c>
      <c r="E16" s="48"/>
      <c r="F16" s="19" t="s">
        <v>143</v>
      </c>
      <c r="G16" s="20">
        <v>145</v>
      </c>
      <c r="H16" s="20" t="s">
        <v>65</v>
      </c>
      <c r="I16" s="18"/>
      <c r="J16" s="19" t="s">
        <v>98</v>
      </c>
      <c r="K16" s="20">
        <v>127.5</v>
      </c>
      <c r="L16" s="20" t="s">
        <v>99</v>
      </c>
      <c r="M16" s="18"/>
      <c r="N16" s="82"/>
      <c r="O16" s="83"/>
      <c r="P16" s="83"/>
    </row>
    <row r="17" spans="2:16" ht="16">
      <c r="B17" s="19" t="s">
        <v>95</v>
      </c>
      <c r="C17" s="20">
        <v>65</v>
      </c>
      <c r="D17" s="20" t="s">
        <v>94</v>
      </c>
      <c r="E17" s="48"/>
      <c r="F17" s="19" t="s">
        <v>170</v>
      </c>
      <c r="G17" s="20">
        <v>160</v>
      </c>
      <c r="H17" s="20" t="s">
        <v>173</v>
      </c>
      <c r="I17" s="18"/>
      <c r="J17" s="19" t="s">
        <v>103</v>
      </c>
      <c r="K17" s="20">
        <v>127.5</v>
      </c>
      <c r="L17" s="20" t="s">
        <v>102</v>
      </c>
      <c r="M17" s="18"/>
      <c r="N17" s="82"/>
      <c r="O17" s="83"/>
      <c r="P17" s="83"/>
    </row>
    <row r="18" spans="2:16" ht="16">
      <c r="B18" s="19" t="s">
        <v>100</v>
      </c>
      <c r="C18" s="20">
        <v>80</v>
      </c>
      <c r="D18" s="20" t="s">
        <v>101</v>
      </c>
      <c r="E18" s="48"/>
      <c r="F18" s="19" t="s">
        <v>175</v>
      </c>
      <c r="G18" s="20">
        <v>165</v>
      </c>
      <c r="H18" s="20" t="s">
        <v>176</v>
      </c>
      <c r="I18" s="18"/>
      <c r="J18" s="19" t="s">
        <v>104</v>
      </c>
      <c r="K18" s="20">
        <v>116.25</v>
      </c>
      <c r="L18" s="20" t="s">
        <v>102</v>
      </c>
      <c r="M18" s="18"/>
      <c r="N18" s="82"/>
      <c r="O18" s="83"/>
      <c r="P18" s="83"/>
    </row>
    <row r="19" spans="2:16" ht="16">
      <c r="B19" s="19" t="s">
        <v>105</v>
      </c>
      <c r="C19" s="20">
        <v>80</v>
      </c>
      <c r="D19" s="20" t="s">
        <v>65</v>
      </c>
      <c r="E19" s="48"/>
      <c r="F19" s="19" t="s">
        <v>352</v>
      </c>
      <c r="G19" s="20">
        <v>180</v>
      </c>
      <c r="H19" s="20" t="s">
        <v>91</v>
      </c>
      <c r="I19" s="18"/>
      <c r="J19" s="19" t="s">
        <v>109</v>
      </c>
      <c r="K19" s="20">
        <v>170</v>
      </c>
      <c r="L19" s="20" t="s">
        <v>110</v>
      </c>
      <c r="M19" s="18"/>
      <c r="N19" s="82"/>
      <c r="O19" s="83"/>
      <c r="P19" s="83"/>
    </row>
    <row r="20" spans="2:16" ht="16">
      <c r="B20" s="19" t="s">
        <v>106</v>
      </c>
      <c r="C20" s="20">
        <v>80</v>
      </c>
      <c r="D20" s="20" t="s">
        <v>107</v>
      </c>
      <c r="E20" s="48"/>
      <c r="F20" s="19" t="s">
        <v>213</v>
      </c>
      <c r="G20" s="20">
        <v>180</v>
      </c>
      <c r="H20" s="20" t="s">
        <v>91</v>
      </c>
      <c r="I20" s="18"/>
      <c r="J20" s="42" t="s">
        <v>113</v>
      </c>
      <c r="K20" s="43">
        <v>170</v>
      </c>
      <c r="L20" s="43" t="s">
        <v>112</v>
      </c>
      <c r="M20" s="18"/>
      <c r="N20" s="82"/>
      <c r="O20" s="83"/>
      <c r="P20" s="83"/>
    </row>
    <row r="21" spans="2:16" ht="16">
      <c r="B21" s="42" t="s">
        <v>119</v>
      </c>
      <c r="C21" s="43">
        <v>80</v>
      </c>
      <c r="D21" s="43" t="s">
        <v>118</v>
      </c>
      <c r="E21" s="48"/>
      <c r="F21" s="42" t="s">
        <v>217</v>
      </c>
      <c r="G21" s="43">
        <v>180</v>
      </c>
      <c r="H21" s="43" t="s">
        <v>286</v>
      </c>
      <c r="I21" s="18"/>
      <c r="J21" s="19" t="s">
        <v>114</v>
      </c>
      <c r="K21" s="20">
        <v>127.5</v>
      </c>
      <c r="L21" s="20" t="s">
        <v>115</v>
      </c>
      <c r="M21" s="18"/>
      <c r="N21" s="82"/>
      <c r="O21" s="83"/>
      <c r="P21" s="83"/>
    </row>
    <row r="22" spans="2:16" ht="16">
      <c r="B22" s="42" t="s">
        <v>129</v>
      </c>
      <c r="C22" s="43">
        <v>80</v>
      </c>
      <c r="D22" s="43" t="s">
        <v>91</v>
      </c>
      <c r="E22" s="48"/>
      <c r="F22" s="72" t="s">
        <v>292</v>
      </c>
      <c r="G22" s="67">
        <v>85</v>
      </c>
      <c r="H22" s="67" t="s">
        <v>89</v>
      </c>
      <c r="I22" s="18"/>
      <c r="J22" s="42" t="s">
        <v>121</v>
      </c>
      <c r="K22" s="43">
        <v>116.25</v>
      </c>
      <c r="L22" s="43" t="s">
        <v>65</v>
      </c>
      <c r="M22" s="18"/>
      <c r="N22" s="82"/>
      <c r="O22" s="83"/>
      <c r="P22" s="83"/>
    </row>
    <row r="23" spans="2:16" ht="16">
      <c r="B23" s="40" t="s">
        <v>134</v>
      </c>
      <c r="C23" s="41">
        <v>65</v>
      </c>
      <c r="D23" s="41" t="s">
        <v>130</v>
      </c>
      <c r="E23" s="48"/>
      <c r="F23" s="66" t="s">
        <v>233</v>
      </c>
      <c r="G23" s="67">
        <v>120</v>
      </c>
      <c r="H23" s="67" t="s">
        <v>234</v>
      </c>
      <c r="I23" s="60">
        <v>1</v>
      </c>
      <c r="J23" s="42" t="s">
        <v>124</v>
      </c>
      <c r="K23" s="43">
        <v>170</v>
      </c>
      <c r="L23" s="43" t="s">
        <v>125</v>
      </c>
      <c r="M23" s="18"/>
      <c r="N23" s="82"/>
      <c r="O23" s="83"/>
      <c r="P23" s="83"/>
    </row>
    <row r="24" spans="2:16" ht="16">
      <c r="B24" s="19" t="s">
        <v>133</v>
      </c>
      <c r="C24" s="20">
        <v>80</v>
      </c>
      <c r="D24" s="20" t="s">
        <v>130</v>
      </c>
      <c r="E24" s="48"/>
      <c r="F24" s="42" t="s">
        <v>237</v>
      </c>
      <c r="G24" s="43">
        <v>180</v>
      </c>
      <c r="H24" s="43" t="s">
        <v>238</v>
      </c>
      <c r="I24" s="18"/>
      <c r="J24" s="19" t="s">
        <v>127</v>
      </c>
      <c r="K24" s="20">
        <v>190</v>
      </c>
      <c r="L24" s="20" t="s">
        <v>128</v>
      </c>
      <c r="M24" s="18"/>
      <c r="N24" s="82"/>
      <c r="O24" s="83"/>
      <c r="P24" s="83"/>
    </row>
    <row r="25" spans="2:16" ht="16">
      <c r="B25" s="42" t="s">
        <v>291</v>
      </c>
      <c r="C25" s="43">
        <v>80</v>
      </c>
      <c r="D25" s="43" t="s">
        <v>65</v>
      </c>
      <c r="E25" s="48"/>
      <c r="F25" s="66" t="s">
        <v>260</v>
      </c>
      <c r="G25" s="67">
        <v>63.75</v>
      </c>
      <c r="H25" s="67" t="s">
        <v>263</v>
      </c>
      <c r="I25" s="18"/>
      <c r="J25" s="19" t="s">
        <v>135</v>
      </c>
      <c r="K25" s="20">
        <v>170</v>
      </c>
      <c r="L25" s="20" t="s">
        <v>131</v>
      </c>
      <c r="M25" s="18"/>
      <c r="N25" s="82"/>
      <c r="O25" s="83"/>
      <c r="P25" s="83"/>
    </row>
    <row r="26" spans="2:16" ht="16">
      <c r="B26" s="19" t="s">
        <v>294</v>
      </c>
      <c r="C26" s="20">
        <v>65</v>
      </c>
      <c r="D26" s="20" t="s">
        <v>131</v>
      </c>
      <c r="E26" s="48"/>
      <c r="F26" s="42" t="s">
        <v>267</v>
      </c>
      <c r="G26" s="43">
        <v>180</v>
      </c>
      <c r="H26" s="43" t="s">
        <v>91</v>
      </c>
      <c r="I26" s="18"/>
      <c r="J26" s="19" t="s">
        <v>137</v>
      </c>
      <c r="K26" s="20">
        <v>170</v>
      </c>
      <c r="L26" s="20" t="s">
        <v>65</v>
      </c>
      <c r="M26" s="18"/>
      <c r="N26" s="82"/>
      <c r="O26" s="83"/>
      <c r="P26" s="83"/>
    </row>
    <row r="27" spans="2:16" ht="16">
      <c r="B27" s="19" t="s">
        <v>386</v>
      </c>
      <c r="C27" s="20">
        <v>80</v>
      </c>
      <c r="D27" s="20" t="s">
        <v>65</v>
      </c>
      <c r="E27" s="48"/>
      <c r="F27" s="42" t="s">
        <v>151</v>
      </c>
      <c r="G27" s="43">
        <v>152.5</v>
      </c>
      <c r="H27" s="43" t="s">
        <v>152</v>
      </c>
      <c r="I27" s="60">
        <v>4</v>
      </c>
      <c r="J27" s="19" t="s">
        <v>142</v>
      </c>
      <c r="K27" s="20">
        <v>170</v>
      </c>
      <c r="L27" s="20" t="s">
        <v>65</v>
      </c>
      <c r="M27" s="18"/>
      <c r="N27" s="82"/>
      <c r="O27" s="83"/>
      <c r="P27" s="83"/>
    </row>
    <row r="28" spans="2:16" ht="16">
      <c r="B28" s="19" t="s">
        <v>136</v>
      </c>
      <c r="C28" s="20">
        <v>80</v>
      </c>
      <c r="D28" s="20" t="s">
        <v>65</v>
      </c>
      <c r="E28" s="48"/>
      <c r="F28" s="19" t="s">
        <v>288</v>
      </c>
      <c r="G28" s="20">
        <v>145</v>
      </c>
      <c r="H28" s="20" t="s">
        <v>65</v>
      </c>
      <c r="I28" s="18"/>
      <c r="J28" s="19" t="s">
        <v>154</v>
      </c>
      <c r="K28" s="20">
        <v>190</v>
      </c>
      <c r="L28" s="20" t="s">
        <v>155</v>
      </c>
      <c r="M28" s="18"/>
      <c r="N28" s="82"/>
      <c r="O28" s="83"/>
      <c r="P28" s="83"/>
    </row>
    <row r="29" spans="2:16" ht="16">
      <c r="B29" s="40" t="s">
        <v>138</v>
      </c>
      <c r="C29" s="41">
        <v>80</v>
      </c>
      <c r="D29" s="41" t="s">
        <v>38</v>
      </c>
      <c r="E29" s="48"/>
      <c r="F29" s="19" t="s">
        <v>289</v>
      </c>
      <c r="G29" s="20">
        <v>160</v>
      </c>
      <c r="H29" s="20" t="s">
        <v>141</v>
      </c>
      <c r="I29" s="18"/>
      <c r="J29" s="42" t="s">
        <v>177</v>
      </c>
      <c r="K29" s="43">
        <v>190</v>
      </c>
      <c r="L29" s="43" t="s">
        <v>176</v>
      </c>
      <c r="M29" s="52"/>
      <c r="N29" s="82"/>
      <c r="O29" s="83"/>
      <c r="P29" s="83"/>
    </row>
    <row r="30" spans="2:16" ht="16">
      <c r="B30" s="40" t="s">
        <v>140</v>
      </c>
      <c r="C30" s="41">
        <v>80</v>
      </c>
      <c r="D30" s="41" t="s">
        <v>141</v>
      </c>
      <c r="E30" s="48"/>
      <c r="F30" s="72" t="s">
        <v>375</v>
      </c>
      <c r="G30" s="103">
        <v>120</v>
      </c>
      <c r="H30" s="103" t="s">
        <v>372</v>
      </c>
      <c r="I30" s="18"/>
      <c r="J30" s="19" t="s">
        <v>218</v>
      </c>
      <c r="K30" s="20">
        <v>190</v>
      </c>
      <c r="L30" s="20" t="s">
        <v>219</v>
      </c>
      <c r="M30" s="18"/>
      <c r="N30" s="82"/>
      <c r="O30" s="83"/>
      <c r="P30" s="83"/>
    </row>
    <row r="31" spans="2:16" ht="16">
      <c r="B31" s="19" t="s">
        <v>150</v>
      </c>
      <c r="C31" s="20">
        <v>80</v>
      </c>
      <c r="D31" s="20" t="s">
        <v>65</v>
      </c>
      <c r="E31" s="48"/>
      <c r="F31" s="72" t="s">
        <v>384</v>
      </c>
      <c r="G31" s="103">
        <v>120</v>
      </c>
      <c r="H31" s="103" t="s">
        <v>112</v>
      </c>
      <c r="I31" s="18"/>
      <c r="J31" s="42" t="s">
        <v>264</v>
      </c>
      <c r="K31" s="43">
        <v>190</v>
      </c>
      <c r="L31" s="43" t="s">
        <v>262</v>
      </c>
      <c r="M31" s="18"/>
      <c r="N31" s="82"/>
      <c r="O31" s="83"/>
      <c r="P31" s="83"/>
    </row>
    <row r="32" spans="2:16" ht="16">
      <c r="B32" s="19" t="s">
        <v>287</v>
      </c>
      <c r="C32" s="20">
        <v>80</v>
      </c>
      <c r="D32" s="20" t="s">
        <v>65</v>
      </c>
      <c r="E32" s="48"/>
      <c r="F32" s="72" t="s">
        <v>394</v>
      </c>
      <c r="G32" s="103">
        <v>120</v>
      </c>
      <c r="H32" s="103" t="s">
        <v>392</v>
      </c>
      <c r="I32" s="18"/>
      <c r="J32" s="42" t="s">
        <v>265</v>
      </c>
      <c r="K32" s="43">
        <v>190</v>
      </c>
      <c r="L32" s="43" t="s">
        <v>266</v>
      </c>
      <c r="M32" s="18"/>
      <c r="N32" s="82"/>
      <c r="O32" s="83"/>
      <c r="P32" s="83"/>
    </row>
    <row r="33" spans="2:16" ht="16">
      <c r="B33" s="40" t="s">
        <v>158</v>
      </c>
      <c r="C33" s="41">
        <v>72.5</v>
      </c>
      <c r="D33" s="41" t="s">
        <v>153</v>
      </c>
      <c r="E33" s="48"/>
      <c r="F33" s="82"/>
      <c r="G33" s="83"/>
      <c r="H33" s="83"/>
      <c r="I33" s="18"/>
      <c r="J33" s="19" t="s">
        <v>220</v>
      </c>
      <c r="K33" s="20">
        <v>187.5</v>
      </c>
      <c r="L33" s="20" t="s">
        <v>91</v>
      </c>
      <c r="M33" s="18"/>
      <c r="N33" s="82"/>
      <c r="O33" s="83"/>
      <c r="P33" s="83"/>
    </row>
    <row r="34" spans="2:16" ht="16">
      <c r="B34" s="40" t="s">
        <v>174</v>
      </c>
      <c r="C34" s="41">
        <v>80</v>
      </c>
      <c r="D34" s="41" t="s">
        <v>65</v>
      </c>
      <c r="E34" s="48"/>
      <c r="F34" s="82"/>
      <c r="G34" s="83"/>
      <c r="H34" s="83"/>
      <c r="I34" s="18"/>
      <c r="J34" s="82"/>
      <c r="K34" s="83"/>
      <c r="L34" s="83"/>
      <c r="M34" s="18"/>
      <c r="N34" s="82"/>
      <c r="O34" s="83"/>
      <c r="P34" s="83"/>
    </row>
    <row r="35" spans="2:16" ht="16">
      <c r="B35" s="19" t="s">
        <v>235</v>
      </c>
      <c r="C35" s="20">
        <v>80</v>
      </c>
      <c r="D35" s="20" t="s">
        <v>236</v>
      </c>
      <c r="E35" s="48"/>
      <c r="F35" s="82"/>
      <c r="G35" s="83"/>
      <c r="H35" s="83"/>
      <c r="I35" s="18"/>
      <c r="J35" s="82"/>
      <c r="K35" s="83"/>
      <c r="L35" s="83"/>
      <c r="M35" s="18"/>
      <c r="N35" s="82"/>
      <c r="O35" s="83"/>
      <c r="P35" s="83"/>
    </row>
    <row r="36" spans="2:16" ht="16">
      <c r="B36" s="19" t="s">
        <v>268</v>
      </c>
      <c r="C36" s="20">
        <v>80</v>
      </c>
      <c r="D36" s="20" t="s">
        <v>269</v>
      </c>
      <c r="E36" s="48"/>
      <c r="F36" s="82"/>
      <c r="G36" s="83"/>
      <c r="H36" s="83"/>
      <c r="I36" s="18"/>
      <c r="J36" s="82"/>
      <c r="K36" s="83"/>
      <c r="L36" s="83"/>
      <c r="M36" s="18"/>
      <c r="N36" s="82"/>
      <c r="O36" s="83"/>
      <c r="P36" s="83"/>
    </row>
    <row r="37" spans="2:16" ht="16">
      <c r="B37" s="19" t="s">
        <v>270</v>
      </c>
      <c r="C37" s="20">
        <v>80</v>
      </c>
      <c r="D37" s="20" t="s">
        <v>65</v>
      </c>
      <c r="E37" s="48"/>
      <c r="F37" s="82"/>
      <c r="G37" s="83"/>
      <c r="H37" s="83"/>
      <c r="I37" s="18"/>
      <c r="J37" s="82"/>
      <c r="K37" s="83"/>
      <c r="L37" s="83"/>
      <c r="M37" s="18"/>
      <c r="N37" s="82"/>
      <c r="O37" s="83"/>
      <c r="P37" s="83"/>
    </row>
    <row r="38" spans="2:16" ht="16">
      <c r="B38" s="19" t="s">
        <v>290</v>
      </c>
      <c r="C38" s="20">
        <v>65</v>
      </c>
      <c r="D38" s="20" t="s">
        <v>141</v>
      </c>
      <c r="E38" s="48"/>
      <c r="F38" s="82"/>
      <c r="G38" s="83"/>
      <c r="H38" s="83"/>
      <c r="I38" s="18"/>
      <c r="J38" s="82"/>
      <c r="K38" s="83"/>
      <c r="L38" s="83"/>
      <c r="M38" s="18"/>
      <c r="N38" s="82"/>
      <c r="O38" s="83"/>
      <c r="P38" s="83"/>
    </row>
    <row r="39" spans="2:16" ht="16">
      <c r="B39" s="19" t="s">
        <v>308</v>
      </c>
      <c r="C39" s="20">
        <v>80</v>
      </c>
      <c r="D39" s="20" t="s">
        <v>250</v>
      </c>
      <c r="E39" s="48"/>
      <c r="F39" s="82"/>
      <c r="G39" s="83"/>
      <c r="H39" s="83"/>
      <c r="I39" s="18"/>
      <c r="J39" s="82"/>
      <c r="K39" s="83"/>
      <c r="L39" s="83"/>
      <c r="M39" s="18"/>
      <c r="N39" s="82"/>
      <c r="O39" s="83"/>
      <c r="P39" s="83"/>
    </row>
    <row r="40" spans="2:16" ht="16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2:16" ht="20">
      <c r="B41" s="27" t="s">
        <v>25</v>
      </c>
      <c r="C41" s="28">
        <f>SUM(C5:C39)</f>
        <v>2621.25</v>
      </c>
      <c r="D41" s="28"/>
      <c r="E41" s="29"/>
      <c r="F41" s="27" t="s">
        <v>25</v>
      </c>
      <c r="G41" s="28">
        <f>SUM(G5:G39)</f>
        <v>3818.75</v>
      </c>
      <c r="H41" s="28"/>
      <c r="I41" s="29"/>
      <c r="J41" s="27" t="s">
        <v>25</v>
      </c>
      <c r="K41" s="28">
        <f>SUM(K5:K39)</f>
        <v>4605</v>
      </c>
      <c r="L41" s="28"/>
      <c r="M41" s="29"/>
      <c r="N41" s="27" t="s">
        <v>25</v>
      </c>
      <c r="O41" s="28">
        <f>SUM(O5:O39)</f>
        <v>1048.75</v>
      </c>
      <c r="P41" s="28"/>
    </row>
    <row r="42" spans="2:16" ht="20">
      <c r="B42" s="29" t="s">
        <v>132</v>
      </c>
      <c r="C42" s="29"/>
      <c r="D42" s="29"/>
      <c r="E42" s="29"/>
      <c r="F42" s="18"/>
      <c r="G42" s="29"/>
      <c r="H42" s="29"/>
      <c r="I42" s="29"/>
      <c r="J42" s="62"/>
      <c r="K42" s="18"/>
      <c r="L42" s="18"/>
      <c r="M42" s="29"/>
      <c r="N42" s="53"/>
      <c r="O42" s="29"/>
      <c r="P42" s="29"/>
    </row>
    <row r="43" spans="2:16" ht="17" thickBot="1">
      <c r="B43" s="18"/>
      <c r="C43" s="18"/>
      <c r="D43" s="18"/>
      <c r="E43" s="18"/>
      <c r="F43" s="18"/>
      <c r="G43" s="18"/>
      <c r="H43" s="18"/>
      <c r="I43" s="18"/>
      <c r="J43" s="62" t="s">
        <v>254</v>
      </c>
      <c r="K43" s="18"/>
      <c r="L43" s="18"/>
      <c r="M43" s="18"/>
      <c r="N43" s="18"/>
      <c r="O43" s="18"/>
      <c r="P43" s="18"/>
    </row>
    <row r="44" spans="2:16" ht="15.75" customHeight="1" thickBot="1">
      <c r="B44" s="155" t="s">
        <v>393</v>
      </c>
      <c r="C44" s="156"/>
      <c r="D44" s="22"/>
      <c r="E44" s="64"/>
      <c r="F44" s="65" t="s">
        <v>271</v>
      </c>
      <c r="G44" s="21" t="s">
        <v>309</v>
      </c>
      <c r="H44" s="18"/>
      <c r="I44" s="18"/>
      <c r="J44" s="63" t="s">
        <v>255</v>
      </c>
      <c r="K44" s="18"/>
      <c r="L44" s="18"/>
      <c r="M44" s="18"/>
      <c r="N44" s="159" t="s">
        <v>19</v>
      </c>
      <c r="O44" s="162">
        <f>SUM(C41+G41+K41+O41)</f>
        <v>12093.75</v>
      </c>
      <c r="P44" s="163"/>
    </row>
    <row r="45" spans="2:16" ht="33" customHeight="1" thickBot="1">
      <c r="B45" s="157"/>
      <c r="C45" s="158"/>
      <c r="D45" s="22"/>
      <c r="E45" s="18"/>
      <c r="F45" s="18" t="s">
        <v>242</v>
      </c>
      <c r="G45" s="18"/>
      <c r="H45" s="18"/>
      <c r="I45" s="18"/>
      <c r="J45" s="18"/>
      <c r="K45" s="18"/>
      <c r="L45" s="18"/>
      <c r="M45" s="18"/>
      <c r="N45" s="160"/>
      <c r="O45" s="164"/>
      <c r="P45" s="165"/>
    </row>
    <row r="46" spans="2:16" ht="15.75" customHeight="1">
      <c r="F46" s="18" t="s">
        <v>247</v>
      </c>
      <c r="G46" s="18"/>
      <c r="N46" s="160"/>
      <c r="O46" s="164"/>
      <c r="P46" s="165"/>
    </row>
    <row r="47" spans="2:16" ht="15.75" customHeight="1" thickBot="1">
      <c r="B47" s="53" t="s">
        <v>406</v>
      </c>
      <c r="F47" s="18" t="s">
        <v>248</v>
      </c>
      <c r="G47" s="18"/>
      <c r="N47" s="161"/>
      <c r="O47" s="166"/>
      <c r="P47" s="167"/>
    </row>
    <row r="48" spans="2:16" ht="16">
      <c r="F48" s="53" t="s">
        <v>409</v>
      </c>
      <c r="G48" s="18"/>
    </row>
    <row r="49" spans="14:14">
      <c r="N49" t="s">
        <v>251</v>
      </c>
    </row>
    <row r="50" spans="14:14">
      <c r="N50" t="s">
        <v>256</v>
      </c>
    </row>
    <row r="51" spans="14:14">
      <c r="N51" t="s">
        <v>253</v>
      </c>
    </row>
    <row r="52" spans="14:14">
      <c r="N52" s="63" t="s">
        <v>257</v>
      </c>
    </row>
  </sheetData>
  <sortState xmlns:xlrd2="http://schemas.microsoft.com/office/spreadsheetml/2017/richdata2" ref="J6:L39">
    <sortCondition ref="J5"/>
  </sortState>
  <mergeCells count="8">
    <mergeCell ref="B2:P2"/>
    <mergeCell ref="B44:C45"/>
    <mergeCell ref="N44:N47"/>
    <mergeCell ref="O44:P47"/>
    <mergeCell ref="B4:D4"/>
    <mergeCell ref="F4:H4"/>
    <mergeCell ref="J4:L4"/>
    <mergeCell ref="N4:P4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99"/>
    <pageSetUpPr fitToPage="1"/>
  </sheetPr>
  <dimension ref="B1:O30"/>
  <sheetViews>
    <sheetView showGridLines="0" zoomScale="60" zoomScaleNormal="60" workbookViewId="0">
      <selection activeCell="C19" sqref="C19"/>
    </sheetView>
  </sheetViews>
  <sheetFormatPr baseColWidth="10" defaultColWidth="11.5" defaultRowHeight="15"/>
  <cols>
    <col min="1" max="1" width="3.83203125" customWidth="1"/>
    <col min="2" max="2" width="21.6640625" customWidth="1"/>
    <col min="3" max="3" width="43" customWidth="1"/>
    <col min="4" max="4" width="26" customWidth="1"/>
    <col min="5" max="5" width="19.33203125" customWidth="1"/>
    <col min="9" max="9" width="18.6640625" customWidth="1"/>
    <col min="13" max="13" width="17" customWidth="1"/>
    <col min="15" max="15" width="17.1640625" customWidth="1"/>
  </cols>
  <sheetData>
    <row r="1" spans="2:15" ht="20.25" customHeight="1"/>
    <row r="2" spans="2:15" ht="60" thickBot="1">
      <c r="B2" s="181" t="s">
        <v>157</v>
      </c>
      <c r="C2" s="181"/>
      <c r="D2" s="181"/>
      <c r="E2" s="181"/>
      <c r="H2" s="44" t="s">
        <v>297</v>
      </c>
    </row>
    <row r="3" spans="2:15" s="44" customFormat="1" ht="25" thickBot="1">
      <c r="B3" s="46" t="s">
        <v>144</v>
      </c>
      <c r="C3" s="46" t="s">
        <v>182</v>
      </c>
      <c r="D3" s="46" t="s">
        <v>17</v>
      </c>
      <c r="E3" s="46" t="s">
        <v>145</v>
      </c>
      <c r="G3" s="194" t="s">
        <v>354</v>
      </c>
      <c r="H3" s="194"/>
      <c r="I3" s="85"/>
      <c r="M3" s="215" t="s">
        <v>356</v>
      </c>
      <c r="N3" s="216"/>
      <c r="O3" s="217"/>
    </row>
    <row r="4" spans="2:15" ht="20" customHeight="1" thickBot="1">
      <c r="B4" s="4">
        <v>1</v>
      </c>
      <c r="C4" s="4" t="s">
        <v>186</v>
      </c>
      <c r="D4" s="32">
        <v>120</v>
      </c>
      <c r="E4" s="4" t="s">
        <v>91</v>
      </c>
      <c r="G4" s="195">
        <v>16</v>
      </c>
      <c r="H4" s="196"/>
      <c r="I4" s="102">
        <f>G4*45</f>
        <v>720</v>
      </c>
      <c r="M4" t="s">
        <v>357</v>
      </c>
      <c r="N4" s="8">
        <v>61</v>
      </c>
      <c r="O4" s="88">
        <f>N4*20</f>
        <v>1220</v>
      </c>
    </row>
    <row r="5" spans="2:15" ht="20" customHeight="1" thickBot="1">
      <c r="B5" s="4">
        <v>2</v>
      </c>
      <c r="C5" s="4" t="s">
        <v>181</v>
      </c>
      <c r="D5" s="32">
        <v>105</v>
      </c>
      <c r="E5" s="4" t="s">
        <v>91</v>
      </c>
      <c r="G5" s="84"/>
      <c r="H5" s="84"/>
      <c r="I5" s="85"/>
      <c r="J5" s="84"/>
      <c r="M5" t="s">
        <v>358</v>
      </c>
      <c r="N5" s="8">
        <v>32</v>
      </c>
      <c r="O5" s="88">
        <f>N5*15</f>
        <v>480</v>
      </c>
    </row>
    <row r="6" spans="2:15" ht="20" customHeight="1" thickBot="1">
      <c r="B6" s="4">
        <v>3</v>
      </c>
      <c r="C6" s="4" t="s">
        <v>187</v>
      </c>
      <c r="D6" s="32">
        <v>95</v>
      </c>
      <c r="E6" s="4" t="s">
        <v>65</v>
      </c>
      <c r="G6" s="86" t="s">
        <v>353</v>
      </c>
      <c r="H6" s="84"/>
      <c r="I6" s="84"/>
      <c r="J6" s="84"/>
      <c r="O6" s="89">
        <f>O4+O5</f>
        <v>1700</v>
      </c>
    </row>
    <row r="7" spans="2:15" ht="20" customHeight="1" thickBot="1">
      <c r="B7" s="4">
        <v>4</v>
      </c>
      <c r="C7" s="4" t="s">
        <v>188</v>
      </c>
      <c r="D7" s="32">
        <v>110</v>
      </c>
      <c r="E7" s="4" t="s">
        <v>65</v>
      </c>
      <c r="G7" s="84"/>
      <c r="H7" s="84"/>
      <c r="I7" s="101">
        <f>I4-120</f>
        <v>600</v>
      </c>
      <c r="J7" s="87" t="s">
        <v>355</v>
      </c>
    </row>
    <row r="8" spans="2:15" ht="20" customHeight="1">
      <c r="B8" s="4">
        <v>5</v>
      </c>
      <c r="C8" s="4" t="s">
        <v>188</v>
      </c>
      <c r="D8" s="32">
        <v>120</v>
      </c>
      <c r="E8" s="4" t="s">
        <v>65</v>
      </c>
      <c r="I8" s="81"/>
    </row>
    <row r="9" spans="2:15" ht="20" customHeight="1" thickBot="1">
      <c r="B9" s="4">
        <v>6</v>
      </c>
      <c r="C9" s="4" t="s">
        <v>185</v>
      </c>
      <c r="D9" s="32">
        <v>100</v>
      </c>
      <c r="E9" s="4" t="s">
        <v>91</v>
      </c>
    </row>
    <row r="10" spans="2:15" ht="20" customHeight="1">
      <c r="B10" s="4">
        <v>7</v>
      </c>
      <c r="C10" s="4" t="s">
        <v>184</v>
      </c>
      <c r="D10" s="32">
        <v>110</v>
      </c>
      <c r="E10" s="4" t="s">
        <v>91</v>
      </c>
      <c r="L10" s="225" t="s">
        <v>362</v>
      </c>
      <c r="M10" s="226"/>
      <c r="N10" s="226"/>
      <c r="O10" s="227"/>
    </row>
    <row r="11" spans="2:15" ht="20" customHeight="1" thickBot="1">
      <c r="B11" s="4">
        <v>8</v>
      </c>
      <c r="C11" s="4" t="s">
        <v>189</v>
      </c>
      <c r="D11" s="58">
        <v>110</v>
      </c>
      <c r="E11" s="4" t="s">
        <v>91</v>
      </c>
      <c r="L11" s="228"/>
      <c r="M11" s="229"/>
      <c r="N11" s="229"/>
      <c r="O11" s="230"/>
    </row>
    <row r="12" spans="2:15" ht="20" customHeight="1" thickBot="1">
      <c r="B12" s="4">
        <v>9</v>
      </c>
      <c r="C12" s="4" t="s">
        <v>190</v>
      </c>
      <c r="D12" s="32">
        <v>105</v>
      </c>
      <c r="E12" s="4" t="s">
        <v>91</v>
      </c>
      <c r="G12" s="218" t="s">
        <v>364</v>
      </c>
      <c r="H12" s="219"/>
      <c r="I12" s="220"/>
      <c r="L12" s="231" t="s">
        <v>356</v>
      </c>
      <c r="M12" s="231"/>
      <c r="N12" s="232">
        <v>1700</v>
      </c>
      <c r="O12" s="232"/>
    </row>
    <row r="13" spans="2:15" ht="20" customHeight="1">
      <c r="B13" s="4">
        <v>10</v>
      </c>
      <c r="C13" s="4" t="s">
        <v>191</v>
      </c>
      <c r="D13" s="58">
        <v>110</v>
      </c>
      <c r="E13" s="4" t="s">
        <v>91</v>
      </c>
      <c r="G13" s="221" t="s">
        <v>359</v>
      </c>
      <c r="H13" s="221"/>
      <c r="I13" s="78">
        <v>22.15</v>
      </c>
      <c r="L13" s="233" t="s">
        <v>363</v>
      </c>
      <c r="M13" s="233"/>
      <c r="N13" s="234">
        <v>720</v>
      </c>
      <c r="O13" s="234"/>
    </row>
    <row r="14" spans="2:15" ht="20" customHeight="1">
      <c r="B14" s="4">
        <v>11</v>
      </c>
      <c r="C14" s="4" t="s">
        <v>191</v>
      </c>
      <c r="D14" s="58">
        <v>115</v>
      </c>
      <c r="E14" s="4" t="s">
        <v>91</v>
      </c>
      <c r="G14" s="222" t="s">
        <v>360</v>
      </c>
      <c r="H14" s="222"/>
      <c r="I14" s="78">
        <v>15</v>
      </c>
      <c r="L14" s="233" t="s">
        <v>364</v>
      </c>
      <c r="M14" s="233"/>
      <c r="N14" s="234">
        <v>37.15</v>
      </c>
      <c r="O14" s="234"/>
    </row>
    <row r="15" spans="2:15" ht="20" customHeight="1">
      <c r="B15" s="4">
        <v>12</v>
      </c>
      <c r="C15" s="4" t="s">
        <v>191</v>
      </c>
      <c r="D15" s="58">
        <v>110</v>
      </c>
      <c r="E15" s="4" t="s">
        <v>91</v>
      </c>
      <c r="I15" s="90">
        <f>I13+I14</f>
        <v>37.15</v>
      </c>
      <c r="L15" s="233" t="s">
        <v>5</v>
      </c>
      <c r="M15" s="233"/>
      <c r="N15" s="234">
        <v>11.5</v>
      </c>
      <c r="O15" s="234"/>
    </row>
    <row r="16" spans="2:15" ht="20" customHeight="1" thickBot="1">
      <c r="B16" s="4">
        <v>13</v>
      </c>
      <c r="C16" s="4" t="s">
        <v>186</v>
      </c>
      <c r="D16" s="32">
        <v>105</v>
      </c>
      <c r="E16" s="4" t="s">
        <v>91</v>
      </c>
    </row>
    <row r="17" spans="2:15" ht="20" customHeight="1" thickBot="1">
      <c r="B17" s="4">
        <v>14</v>
      </c>
      <c r="C17" s="4" t="s">
        <v>192</v>
      </c>
      <c r="D17" s="58">
        <v>120</v>
      </c>
      <c r="E17" s="4" t="s">
        <v>65</v>
      </c>
      <c r="G17" s="223" t="s">
        <v>5</v>
      </c>
      <c r="H17" s="224"/>
      <c r="N17" s="177">
        <f>N12-N13-N14-N15</f>
        <v>931.35</v>
      </c>
      <c r="O17" s="178"/>
    </row>
    <row r="18" spans="2:15" ht="20" customHeight="1" thickBot="1">
      <c r="B18" s="4">
        <v>15</v>
      </c>
      <c r="C18" s="4" t="s">
        <v>471</v>
      </c>
      <c r="D18" s="58">
        <v>55</v>
      </c>
      <c r="E18" s="4" t="s">
        <v>65</v>
      </c>
      <c r="G18" t="s">
        <v>361</v>
      </c>
      <c r="H18" s="10">
        <v>11.5</v>
      </c>
      <c r="N18" s="179"/>
      <c r="O18" s="180"/>
    </row>
    <row r="19" spans="2:15" ht="20" customHeight="1" thickBot="1">
      <c r="B19" s="4">
        <v>16</v>
      </c>
      <c r="C19" s="4" t="s">
        <v>183</v>
      </c>
      <c r="D19" s="58">
        <v>110</v>
      </c>
      <c r="E19" s="4" t="s">
        <v>91</v>
      </c>
    </row>
    <row r="20" spans="2:15" ht="16" thickBot="1">
      <c r="D20" s="45"/>
      <c r="M20" s="188" t="s">
        <v>296</v>
      </c>
      <c r="N20" s="189"/>
      <c r="O20" s="190"/>
    </row>
    <row r="21" spans="2:15" ht="32.25" customHeight="1" thickBot="1">
      <c r="C21" s="182" t="s">
        <v>25</v>
      </c>
      <c r="D21" s="185">
        <f>SUM(D4:D19)</f>
        <v>1700</v>
      </c>
      <c r="M21" s="191"/>
      <c r="N21" s="192"/>
      <c r="O21" s="193"/>
    </row>
    <row r="22" spans="2:15">
      <c r="C22" s="183"/>
      <c r="D22" s="186"/>
    </row>
    <row r="23" spans="2:15" ht="16" thickBot="1">
      <c r="C23" s="184"/>
      <c r="D23" s="187"/>
    </row>
    <row r="24" spans="2:15" ht="16" thickBot="1"/>
    <row r="25" spans="2:15" ht="15" customHeight="1">
      <c r="F25" s="91"/>
      <c r="G25" s="91"/>
      <c r="H25" s="206" t="s">
        <v>19</v>
      </c>
      <c r="I25" s="207"/>
      <c r="J25" s="207"/>
      <c r="K25" s="208"/>
      <c r="L25" s="197">
        <f>N17+131</f>
        <v>1062.3499999999999</v>
      </c>
      <c r="M25" s="198"/>
      <c r="N25" s="199"/>
    </row>
    <row r="26" spans="2:15" ht="15" customHeight="1">
      <c r="F26" s="91"/>
      <c r="G26" s="91"/>
      <c r="H26" s="209"/>
      <c r="I26" s="210"/>
      <c r="J26" s="210"/>
      <c r="K26" s="211"/>
      <c r="L26" s="200"/>
      <c r="M26" s="201"/>
      <c r="N26" s="202"/>
    </row>
    <row r="27" spans="2:15" ht="15" customHeight="1">
      <c r="F27" s="91"/>
      <c r="G27" s="91"/>
      <c r="H27" s="209"/>
      <c r="I27" s="210"/>
      <c r="J27" s="210"/>
      <c r="K27" s="211"/>
      <c r="L27" s="200"/>
      <c r="M27" s="201"/>
      <c r="N27" s="202"/>
    </row>
    <row r="28" spans="2:15" ht="15" customHeight="1">
      <c r="F28" s="91"/>
      <c r="G28" s="91"/>
      <c r="H28" s="209"/>
      <c r="I28" s="210"/>
      <c r="J28" s="210"/>
      <c r="K28" s="211"/>
      <c r="L28" s="200"/>
      <c r="M28" s="201"/>
      <c r="N28" s="202"/>
    </row>
    <row r="29" spans="2:15" ht="15" customHeight="1">
      <c r="F29" s="91"/>
      <c r="G29" s="91"/>
      <c r="H29" s="209"/>
      <c r="I29" s="210"/>
      <c r="J29" s="210"/>
      <c r="K29" s="211"/>
      <c r="L29" s="200"/>
      <c r="M29" s="201"/>
      <c r="N29" s="202"/>
    </row>
    <row r="30" spans="2:15" ht="15.75" customHeight="1" thickBot="1">
      <c r="F30" s="91"/>
      <c r="G30" s="91"/>
      <c r="H30" s="212"/>
      <c r="I30" s="213"/>
      <c r="J30" s="213"/>
      <c r="K30" s="214"/>
      <c r="L30" s="203"/>
      <c r="M30" s="204"/>
      <c r="N30" s="205"/>
    </row>
  </sheetData>
  <mergeCells count="23">
    <mergeCell ref="L25:N30"/>
    <mergeCell ref="H25:K30"/>
    <mergeCell ref="M3:O3"/>
    <mergeCell ref="G12:I12"/>
    <mergeCell ref="G13:H13"/>
    <mergeCell ref="G14:H14"/>
    <mergeCell ref="G17:H17"/>
    <mergeCell ref="L10:O11"/>
    <mergeCell ref="L12:M12"/>
    <mergeCell ref="N12:O12"/>
    <mergeCell ref="L13:M13"/>
    <mergeCell ref="N13:O13"/>
    <mergeCell ref="L14:M14"/>
    <mergeCell ref="N14:O14"/>
    <mergeCell ref="L15:M15"/>
    <mergeCell ref="N15:O15"/>
    <mergeCell ref="N17:O18"/>
    <mergeCell ref="B2:E2"/>
    <mergeCell ref="C21:C23"/>
    <mergeCell ref="D21:D23"/>
    <mergeCell ref="M20:O21"/>
    <mergeCell ref="G3:H3"/>
    <mergeCell ref="G4:H4"/>
  </mergeCells>
  <pageMargins left="0.70866141732283472" right="0.70866141732283472" top="0.74803149606299213" bottom="0.74803149606299213" header="0.31496062992125984" footer="0.31496062992125984"/>
  <pageSetup scale="97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F92C4"/>
  </sheetPr>
  <dimension ref="B1:I79"/>
  <sheetViews>
    <sheetView showGridLines="0" topLeftCell="A40" zoomScale="60" zoomScaleNormal="60" workbookViewId="0">
      <selection activeCell="D41" sqref="D41"/>
    </sheetView>
  </sheetViews>
  <sheetFormatPr baseColWidth="10" defaultColWidth="11.5" defaultRowHeight="15"/>
  <cols>
    <col min="2" max="2" width="19.83203125" customWidth="1"/>
    <col min="3" max="3" width="54.6640625" customWidth="1"/>
    <col min="4" max="4" width="20.83203125" customWidth="1"/>
    <col min="5" max="5" width="17.1640625" customWidth="1"/>
    <col min="7" max="7" width="16" customWidth="1"/>
    <col min="8" max="8" width="27.5" customWidth="1"/>
    <col min="10" max="10" width="32.83203125" customWidth="1"/>
  </cols>
  <sheetData>
    <row r="1" spans="2:5" ht="16" thickBot="1"/>
    <row r="2" spans="2:5" ht="60" customHeight="1" thickBot="1">
      <c r="B2" s="235" t="s">
        <v>3</v>
      </c>
      <c r="C2" s="236"/>
      <c r="D2" s="236"/>
      <c r="E2" s="237"/>
    </row>
    <row r="3" spans="2:5" ht="20" customHeight="1">
      <c r="B3" s="23" t="s">
        <v>15</v>
      </c>
      <c r="C3" s="24" t="s">
        <v>26</v>
      </c>
      <c r="D3" s="24" t="s">
        <v>17</v>
      </c>
      <c r="E3" s="24" t="s">
        <v>29</v>
      </c>
    </row>
    <row r="4" spans="2:5" ht="20" customHeight="1">
      <c r="B4" s="3">
        <v>43514</v>
      </c>
      <c r="C4" s="4" t="s">
        <v>13</v>
      </c>
      <c r="D4" s="32">
        <v>35.64</v>
      </c>
      <c r="E4" s="30" t="s">
        <v>91</v>
      </c>
    </row>
    <row r="5" spans="2:5" ht="20" customHeight="1">
      <c r="B5" s="3">
        <v>43515</v>
      </c>
      <c r="C5" s="4" t="s">
        <v>27</v>
      </c>
      <c r="D5" s="32">
        <v>117.16</v>
      </c>
      <c r="E5" s="31" t="s">
        <v>91</v>
      </c>
    </row>
    <row r="6" spans="2:5" ht="20" customHeight="1">
      <c r="B6" s="3">
        <v>43520</v>
      </c>
      <c r="C6" s="4" t="s">
        <v>28</v>
      </c>
      <c r="D6" s="32">
        <v>38.26</v>
      </c>
      <c r="E6" s="31" t="s">
        <v>65</v>
      </c>
    </row>
    <row r="7" spans="2:5" ht="20" customHeight="1">
      <c r="B7" s="3">
        <v>43520</v>
      </c>
      <c r="C7" s="4" t="s">
        <v>14</v>
      </c>
      <c r="D7" s="32">
        <v>6.02</v>
      </c>
      <c r="E7" s="31" t="s">
        <v>65</v>
      </c>
    </row>
    <row r="8" spans="2:5" ht="20" customHeight="1">
      <c r="B8" s="3">
        <v>43541</v>
      </c>
      <c r="C8" s="4" t="s">
        <v>47</v>
      </c>
      <c r="D8" s="58">
        <v>100</v>
      </c>
      <c r="E8" s="59" t="s">
        <v>56</v>
      </c>
    </row>
    <row r="9" spans="2:5" ht="20" customHeight="1">
      <c r="B9" s="3">
        <v>43541</v>
      </c>
      <c r="C9" s="4" t="s">
        <v>68</v>
      </c>
      <c r="D9" s="32">
        <v>20</v>
      </c>
      <c r="E9" s="31" t="s">
        <v>54</v>
      </c>
    </row>
    <row r="10" spans="2:5" ht="20" customHeight="1">
      <c r="B10" s="3">
        <v>43541</v>
      </c>
      <c r="C10" s="4" t="s">
        <v>48</v>
      </c>
      <c r="D10" s="32">
        <v>9.4</v>
      </c>
      <c r="E10" s="31" t="s">
        <v>65</v>
      </c>
    </row>
    <row r="11" spans="2:5" ht="20" customHeight="1">
      <c r="B11" s="3">
        <v>43541</v>
      </c>
      <c r="C11" s="4" t="s">
        <v>67</v>
      </c>
      <c r="D11" s="58">
        <v>5</v>
      </c>
      <c r="E11" s="59" t="s">
        <v>55</v>
      </c>
    </row>
    <row r="12" spans="2:5" ht="20" customHeight="1">
      <c r="B12" s="3">
        <v>43544</v>
      </c>
      <c r="C12" s="4" t="s">
        <v>90</v>
      </c>
      <c r="D12" s="32">
        <v>203.97</v>
      </c>
      <c r="E12" s="31" t="s">
        <v>91</v>
      </c>
    </row>
    <row r="13" spans="2:5" ht="20" customHeight="1">
      <c r="B13" s="3">
        <v>43555</v>
      </c>
      <c r="C13" s="4" t="s">
        <v>172</v>
      </c>
      <c r="D13" s="58">
        <v>350</v>
      </c>
      <c r="E13" s="59" t="s">
        <v>147</v>
      </c>
    </row>
    <row r="14" spans="2:5" ht="20" customHeight="1">
      <c r="B14" s="3">
        <v>43560</v>
      </c>
      <c r="C14" s="4" t="s">
        <v>164</v>
      </c>
      <c r="D14" s="58">
        <v>254.67</v>
      </c>
      <c r="E14" s="59" t="s">
        <v>167</v>
      </c>
    </row>
    <row r="15" spans="2:5" ht="20" customHeight="1">
      <c r="B15" s="3">
        <v>43560</v>
      </c>
      <c r="C15" s="4" t="s">
        <v>164</v>
      </c>
      <c r="D15" s="58">
        <v>39.26</v>
      </c>
      <c r="E15" s="59" t="s">
        <v>168</v>
      </c>
    </row>
    <row r="16" spans="2:5" ht="20" customHeight="1">
      <c r="B16" s="3">
        <v>43565</v>
      </c>
      <c r="C16" s="4" t="s">
        <v>232</v>
      </c>
      <c r="D16" s="58">
        <v>170</v>
      </c>
      <c r="E16" s="59" t="s">
        <v>178</v>
      </c>
    </row>
    <row r="17" spans="2:5" ht="20" customHeight="1">
      <c r="B17" s="3">
        <v>43565</v>
      </c>
      <c r="C17" s="4" t="s">
        <v>180</v>
      </c>
      <c r="D17" s="58">
        <v>180</v>
      </c>
      <c r="E17" s="59" t="s">
        <v>179</v>
      </c>
    </row>
    <row r="18" spans="2:5" ht="20" customHeight="1">
      <c r="B18" s="3">
        <v>43567</v>
      </c>
      <c r="C18" s="56" t="s">
        <v>302</v>
      </c>
      <c r="D18" s="32">
        <v>2.2999999999999998</v>
      </c>
      <c r="E18" s="31" t="s">
        <v>65</v>
      </c>
    </row>
    <row r="19" spans="2:5" ht="20" customHeight="1">
      <c r="B19" s="3">
        <v>43569</v>
      </c>
      <c r="C19" s="56" t="s">
        <v>214</v>
      </c>
      <c r="D19" s="58">
        <v>10</v>
      </c>
      <c r="E19" s="59" t="s">
        <v>215</v>
      </c>
    </row>
    <row r="20" spans="2:5" ht="20" customHeight="1">
      <c r="B20" s="3">
        <v>43586</v>
      </c>
      <c r="C20" s="56" t="s">
        <v>230</v>
      </c>
      <c r="D20" s="58">
        <v>106.93</v>
      </c>
      <c r="E20" s="59" t="s">
        <v>273</v>
      </c>
    </row>
    <row r="21" spans="2:5" ht="20" customHeight="1">
      <c r="B21" s="3">
        <v>43586</v>
      </c>
      <c r="C21" s="56" t="s">
        <v>231</v>
      </c>
      <c r="D21" s="58">
        <v>1509.05</v>
      </c>
      <c r="E21" s="59" t="s">
        <v>274</v>
      </c>
    </row>
    <row r="22" spans="2:5" ht="20" customHeight="1">
      <c r="B22" s="3">
        <v>43571</v>
      </c>
      <c r="C22" s="56" t="s">
        <v>428</v>
      </c>
      <c r="D22" s="58">
        <v>150</v>
      </c>
      <c r="E22" s="59" t="s">
        <v>239</v>
      </c>
    </row>
    <row r="23" spans="2:5" ht="20" customHeight="1">
      <c r="B23" s="3">
        <v>43582</v>
      </c>
      <c r="C23" s="56" t="s">
        <v>245</v>
      </c>
      <c r="D23" s="58">
        <v>60</v>
      </c>
      <c r="E23" s="59" t="s">
        <v>244</v>
      </c>
    </row>
    <row r="24" spans="2:5" ht="20" customHeight="1">
      <c r="B24" s="3">
        <v>43582</v>
      </c>
      <c r="C24" s="56" t="s">
        <v>246</v>
      </c>
      <c r="D24" s="58">
        <v>60</v>
      </c>
      <c r="E24" s="59" t="s">
        <v>243</v>
      </c>
    </row>
    <row r="25" spans="2:5" ht="20" customHeight="1">
      <c r="B25" s="3">
        <v>43582</v>
      </c>
      <c r="C25" s="56" t="s">
        <v>249</v>
      </c>
      <c r="D25" s="58">
        <v>60</v>
      </c>
      <c r="E25" s="59" t="s">
        <v>250</v>
      </c>
    </row>
    <row r="26" spans="2:5" ht="20" customHeight="1">
      <c r="B26" s="3">
        <v>43582</v>
      </c>
      <c r="C26" s="56" t="s">
        <v>272</v>
      </c>
      <c r="D26" s="58">
        <v>10</v>
      </c>
      <c r="E26" s="59" t="s">
        <v>252</v>
      </c>
    </row>
    <row r="27" spans="2:5" ht="20" customHeight="1">
      <c r="B27" s="3">
        <v>43582</v>
      </c>
      <c r="C27" s="56" t="s">
        <v>258</v>
      </c>
      <c r="D27" s="58">
        <v>10</v>
      </c>
      <c r="E27" s="59" t="s">
        <v>259</v>
      </c>
    </row>
    <row r="28" spans="2:5" ht="20" customHeight="1">
      <c r="B28" s="3">
        <v>43590</v>
      </c>
      <c r="C28" s="56" t="s">
        <v>276</v>
      </c>
      <c r="D28" s="58">
        <v>400</v>
      </c>
      <c r="E28" s="59" t="s">
        <v>65</v>
      </c>
    </row>
    <row r="29" spans="2:5" ht="20" customHeight="1">
      <c r="B29" s="3">
        <v>43590</v>
      </c>
      <c r="C29" s="56" t="s">
        <v>281</v>
      </c>
      <c r="D29" s="58">
        <v>118.77</v>
      </c>
      <c r="E29" s="59" t="s">
        <v>91</v>
      </c>
    </row>
    <row r="30" spans="2:5" ht="20" customHeight="1">
      <c r="B30" s="3">
        <v>43589</v>
      </c>
      <c r="C30" s="56" t="s">
        <v>280</v>
      </c>
      <c r="D30" s="58">
        <v>129.35</v>
      </c>
      <c r="E30" s="59" t="s">
        <v>277</v>
      </c>
    </row>
    <row r="31" spans="2:5" ht="20" customHeight="1">
      <c r="B31" s="3">
        <v>43589</v>
      </c>
      <c r="C31" s="56" t="s">
        <v>282</v>
      </c>
      <c r="D31" s="58">
        <v>2793.89</v>
      </c>
      <c r="E31" s="59" t="s">
        <v>283</v>
      </c>
    </row>
    <row r="32" spans="2:5" ht="20" customHeight="1">
      <c r="B32" s="3">
        <v>43590</v>
      </c>
      <c r="C32" s="56" t="s">
        <v>304</v>
      </c>
      <c r="D32" s="58">
        <v>22.15</v>
      </c>
      <c r="E32" s="59" t="s">
        <v>65</v>
      </c>
    </row>
    <row r="33" spans="2:5" ht="20" customHeight="1">
      <c r="B33" s="3">
        <v>43595</v>
      </c>
      <c r="C33" s="56" t="s">
        <v>293</v>
      </c>
      <c r="D33" s="58">
        <v>15</v>
      </c>
      <c r="E33" s="59" t="s">
        <v>65</v>
      </c>
    </row>
    <row r="34" spans="2:5" ht="20" customHeight="1">
      <c r="B34" s="3">
        <v>43595</v>
      </c>
      <c r="C34" s="56" t="s">
        <v>302</v>
      </c>
      <c r="D34" s="58">
        <v>1.75</v>
      </c>
      <c r="E34" s="59" t="s">
        <v>65</v>
      </c>
    </row>
    <row r="35" spans="2:5" ht="20" customHeight="1">
      <c r="B35" s="3">
        <v>43595</v>
      </c>
      <c r="C35" s="56" t="s">
        <v>303</v>
      </c>
      <c r="D35" s="32">
        <v>15</v>
      </c>
      <c r="E35" s="31" t="s">
        <v>65</v>
      </c>
    </row>
    <row r="36" spans="2:5" ht="19.5" customHeight="1">
      <c r="B36" s="3">
        <v>43596</v>
      </c>
      <c r="C36" s="56" t="s">
        <v>295</v>
      </c>
      <c r="D36" s="32">
        <v>995.7</v>
      </c>
      <c r="E36" s="31" t="s">
        <v>91</v>
      </c>
    </row>
    <row r="37" spans="2:5" ht="19.5" customHeight="1">
      <c r="B37" s="3">
        <v>43596</v>
      </c>
      <c r="C37" s="56" t="s">
        <v>307</v>
      </c>
      <c r="D37" s="32">
        <v>720</v>
      </c>
      <c r="E37" s="31" t="s">
        <v>65</v>
      </c>
    </row>
    <row r="38" spans="2:5" ht="19.5" customHeight="1">
      <c r="B38" s="3">
        <v>43597</v>
      </c>
      <c r="C38" s="56" t="s">
        <v>305</v>
      </c>
      <c r="D38" s="58">
        <v>11.5</v>
      </c>
      <c r="E38" s="31" t="s">
        <v>91</v>
      </c>
    </row>
    <row r="39" spans="2:5" ht="19.5" customHeight="1">
      <c r="B39" s="3">
        <v>43597</v>
      </c>
      <c r="C39" s="56" t="s">
        <v>306</v>
      </c>
      <c r="D39" s="58">
        <v>22.63</v>
      </c>
      <c r="E39" s="31" t="s">
        <v>91</v>
      </c>
    </row>
    <row r="40" spans="2:5" ht="19.5" customHeight="1">
      <c r="B40" s="3">
        <v>43597</v>
      </c>
      <c r="C40" s="56" t="s">
        <v>321</v>
      </c>
      <c r="D40" s="58">
        <v>276.86</v>
      </c>
      <c r="E40" s="31" t="s">
        <v>91</v>
      </c>
    </row>
    <row r="41" spans="2:5" ht="19.5" customHeight="1">
      <c r="B41" s="3">
        <v>43597</v>
      </c>
      <c r="C41" s="56" t="s">
        <v>298</v>
      </c>
      <c r="D41" s="32">
        <v>11.8</v>
      </c>
      <c r="E41" s="31" t="s">
        <v>65</v>
      </c>
    </row>
    <row r="42" spans="2:5" ht="19.5" customHeight="1">
      <c r="B42" s="3">
        <v>43597</v>
      </c>
      <c r="C42" s="56" t="s">
        <v>299</v>
      </c>
      <c r="D42" s="58">
        <v>15.9</v>
      </c>
      <c r="E42" s="31" t="s">
        <v>91</v>
      </c>
    </row>
    <row r="43" spans="2:5" ht="19.5" customHeight="1">
      <c r="B43" s="3">
        <v>43597</v>
      </c>
      <c r="C43" s="56" t="s">
        <v>300</v>
      </c>
      <c r="D43" s="58">
        <v>13.9</v>
      </c>
      <c r="E43" s="59" t="s">
        <v>314</v>
      </c>
    </row>
    <row r="44" spans="2:5" ht="19.5" customHeight="1">
      <c r="B44" s="3">
        <v>43597</v>
      </c>
      <c r="C44" s="56" t="s">
        <v>301</v>
      </c>
      <c r="D44" s="58">
        <v>14.9</v>
      </c>
      <c r="E44" s="59" t="s">
        <v>65</v>
      </c>
    </row>
    <row r="45" spans="2:5" ht="19.5" customHeight="1">
      <c r="B45" s="3">
        <v>43602</v>
      </c>
      <c r="C45" s="56" t="s">
        <v>311</v>
      </c>
      <c r="D45" s="58">
        <v>37.450000000000003</v>
      </c>
      <c r="E45" s="59" t="s">
        <v>314</v>
      </c>
    </row>
    <row r="46" spans="2:5" ht="19.5" customHeight="1">
      <c r="B46" s="3">
        <v>43602</v>
      </c>
      <c r="C46" s="56" t="s">
        <v>312</v>
      </c>
      <c r="D46" s="58">
        <v>37.450000000000003</v>
      </c>
      <c r="E46" s="59" t="s">
        <v>313</v>
      </c>
    </row>
    <row r="47" spans="2:5" ht="19.5" customHeight="1">
      <c r="B47" s="3">
        <v>43602</v>
      </c>
      <c r="C47" s="56" t="s">
        <v>317</v>
      </c>
      <c r="D47" s="58">
        <v>283.76</v>
      </c>
      <c r="E47" s="59" t="s">
        <v>315</v>
      </c>
    </row>
    <row r="48" spans="2:5" ht="19.5" customHeight="1">
      <c r="B48" s="3">
        <v>43602</v>
      </c>
      <c r="C48" s="56" t="s">
        <v>316</v>
      </c>
      <c r="D48" s="58">
        <v>676.56</v>
      </c>
      <c r="E48" s="59" t="s">
        <v>315</v>
      </c>
    </row>
    <row r="49" spans="2:9" ht="19.5" customHeight="1">
      <c r="B49" s="3">
        <v>43602</v>
      </c>
      <c r="C49" s="56" t="s">
        <v>318</v>
      </c>
      <c r="D49" s="58">
        <v>206.96</v>
      </c>
      <c r="E49" s="59" t="s">
        <v>315</v>
      </c>
    </row>
    <row r="50" spans="2:9" ht="19.5" customHeight="1">
      <c r="B50" s="3">
        <v>43610</v>
      </c>
      <c r="C50" s="56" t="s">
        <v>319</v>
      </c>
      <c r="D50" s="58">
        <v>65</v>
      </c>
      <c r="E50" s="59" t="s">
        <v>320</v>
      </c>
    </row>
    <row r="51" spans="2:9" ht="19.5" customHeight="1">
      <c r="B51" s="3">
        <v>43617</v>
      </c>
      <c r="C51" s="56" t="s">
        <v>345</v>
      </c>
      <c r="D51" s="58">
        <v>10.38</v>
      </c>
      <c r="E51" s="59" t="s">
        <v>351</v>
      </c>
    </row>
    <row r="52" spans="2:9" ht="19.5" customHeight="1">
      <c r="B52" s="3">
        <v>43617</v>
      </c>
      <c r="C52" s="56" t="s">
        <v>346</v>
      </c>
      <c r="D52" s="58">
        <v>28.28</v>
      </c>
      <c r="E52" s="59" t="s">
        <v>351</v>
      </c>
    </row>
    <row r="53" spans="2:9" ht="19.5" customHeight="1">
      <c r="B53" s="3">
        <v>43617</v>
      </c>
      <c r="C53" s="56" t="s">
        <v>347</v>
      </c>
      <c r="D53" s="58">
        <v>8</v>
      </c>
      <c r="E53" s="31" t="s">
        <v>65</v>
      </c>
    </row>
    <row r="54" spans="2:9" ht="19.5" customHeight="1">
      <c r="B54" s="3">
        <v>43617</v>
      </c>
      <c r="C54" s="56" t="s">
        <v>348</v>
      </c>
      <c r="D54" s="58">
        <v>10.34</v>
      </c>
      <c r="E54" s="31" t="s">
        <v>65</v>
      </c>
    </row>
    <row r="55" spans="2:9" ht="19.5" customHeight="1">
      <c r="B55" s="3">
        <v>43617</v>
      </c>
      <c r="C55" s="56" t="s">
        <v>348</v>
      </c>
      <c r="D55" s="58">
        <v>5.75</v>
      </c>
      <c r="E55" s="31" t="s">
        <v>65</v>
      </c>
      <c r="H55" s="111" t="s">
        <v>434</v>
      </c>
      <c r="I55" s="111"/>
    </row>
    <row r="56" spans="2:9" ht="19.5" customHeight="1">
      <c r="B56" s="3">
        <v>43617</v>
      </c>
      <c r="C56" s="56" t="s">
        <v>349</v>
      </c>
      <c r="D56" s="58">
        <v>45.98</v>
      </c>
      <c r="E56" s="59" t="s">
        <v>350</v>
      </c>
    </row>
    <row r="57" spans="2:9" ht="19.5" customHeight="1">
      <c r="B57" s="3">
        <v>43627</v>
      </c>
      <c r="C57" s="56" t="s">
        <v>369</v>
      </c>
      <c r="D57" s="58">
        <v>34.479999999999997</v>
      </c>
      <c r="E57" s="59" t="s">
        <v>370</v>
      </c>
    </row>
    <row r="58" spans="2:9" ht="19.5" customHeight="1">
      <c r="B58" s="3">
        <v>43627</v>
      </c>
      <c r="C58" s="56" t="s">
        <v>371</v>
      </c>
      <c r="D58" s="58">
        <v>18.39</v>
      </c>
      <c r="E58" s="59" t="s">
        <v>370</v>
      </c>
    </row>
    <row r="59" spans="2:9" ht="19.5" customHeight="1">
      <c r="B59" s="3">
        <v>43628</v>
      </c>
      <c r="C59" s="56" t="s">
        <v>373</v>
      </c>
      <c r="D59" s="58">
        <v>67.38</v>
      </c>
      <c r="E59" s="31" t="s">
        <v>91</v>
      </c>
    </row>
    <row r="60" spans="2:9" ht="19.5" customHeight="1">
      <c r="B60" s="3">
        <v>43630</v>
      </c>
      <c r="C60" s="56" t="s">
        <v>377</v>
      </c>
      <c r="D60" s="32">
        <v>390</v>
      </c>
      <c r="E60" s="31" t="s">
        <v>91</v>
      </c>
    </row>
    <row r="61" spans="2:9" ht="19.5" customHeight="1">
      <c r="B61" s="3">
        <v>43630</v>
      </c>
      <c r="C61" s="56" t="s">
        <v>378</v>
      </c>
      <c r="D61" s="32">
        <v>150</v>
      </c>
      <c r="E61" s="31" t="s">
        <v>91</v>
      </c>
    </row>
    <row r="62" spans="2:9" ht="19.5" customHeight="1">
      <c r="B62" s="3">
        <v>43635</v>
      </c>
      <c r="C62" s="56" t="s">
        <v>381</v>
      </c>
      <c r="D62" s="58">
        <v>65</v>
      </c>
      <c r="E62" s="59" t="s">
        <v>382</v>
      </c>
    </row>
    <row r="63" spans="2:9" ht="19.5" customHeight="1">
      <c r="B63" s="3">
        <v>43648</v>
      </c>
      <c r="C63" s="56" t="s">
        <v>373</v>
      </c>
      <c r="D63" s="32">
        <v>52.84</v>
      </c>
      <c r="E63" s="31" t="s">
        <v>91</v>
      </c>
    </row>
    <row r="64" spans="2:9" ht="19.5" customHeight="1">
      <c r="B64" s="3">
        <v>43648</v>
      </c>
      <c r="C64" s="56" t="s">
        <v>389</v>
      </c>
      <c r="D64" s="58">
        <v>51.62</v>
      </c>
      <c r="E64" s="59" t="s">
        <v>390</v>
      </c>
    </row>
    <row r="65" spans="2:5" ht="19.5" customHeight="1">
      <c r="B65" s="3">
        <v>43648</v>
      </c>
      <c r="C65" s="56" t="s">
        <v>282</v>
      </c>
      <c r="D65" s="58">
        <v>482.9</v>
      </c>
      <c r="E65" s="59" t="s">
        <v>391</v>
      </c>
    </row>
    <row r="66" spans="2:5" ht="19.5" customHeight="1">
      <c r="B66" s="3">
        <v>43665</v>
      </c>
      <c r="C66" s="56" t="s">
        <v>404</v>
      </c>
      <c r="D66" s="32">
        <v>827.27</v>
      </c>
      <c r="E66" s="31" t="s">
        <v>91</v>
      </c>
    </row>
    <row r="67" spans="2:5" ht="19.5" customHeight="1">
      <c r="B67" s="3">
        <v>43667</v>
      </c>
      <c r="C67" s="56" t="s">
        <v>403</v>
      </c>
      <c r="D67" s="32">
        <v>1722.21</v>
      </c>
      <c r="E67" s="31" t="s">
        <v>91</v>
      </c>
    </row>
    <row r="68" spans="2:5" ht="19.5" customHeight="1">
      <c r="B68" s="3">
        <v>43700</v>
      </c>
      <c r="C68" s="56" t="s">
        <v>426</v>
      </c>
      <c r="D68" s="32">
        <v>30</v>
      </c>
      <c r="E68" s="31" t="s">
        <v>427</v>
      </c>
    </row>
    <row r="69" spans="2:5" ht="19.5" customHeight="1">
      <c r="B69" s="3">
        <v>43712</v>
      </c>
      <c r="C69" s="56" t="s">
        <v>416</v>
      </c>
      <c r="D69" s="58">
        <v>441.68</v>
      </c>
      <c r="E69" s="59" t="s">
        <v>417</v>
      </c>
    </row>
    <row r="70" spans="2:5" ht="19.5" customHeight="1">
      <c r="B70" s="3">
        <v>43716</v>
      </c>
      <c r="C70" s="56" t="s">
        <v>418</v>
      </c>
      <c r="D70" s="58">
        <v>241.03</v>
      </c>
      <c r="E70" s="59" t="s">
        <v>91</v>
      </c>
    </row>
    <row r="71" spans="2:5" ht="19.5" customHeight="1">
      <c r="B71" s="3">
        <v>43731</v>
      </c>
      <c r="C71" s="56" t="s">
        <v>435</v>
      </c>
      <c r="D71" s="58">
        <v>186.13</v>
      </c>
      <c r="E71" s="59" t="s">
        <v>91</v>
      </c>
    </row>
    <row r="72" spans="2:5" ht="19.5" customHeight="1">
      <c r="B72" s="3">
        <v>43732</v>
      </c>
      <c r="C72" s="56" t="s">
        <v>436</v>
      </c>
      <c r="D72" s="58">
        <v>77.7</v>
      </c>
      <c r="E72" s="59" t="s">
        <v>65</v>
      </c>
    </row>
    <row r="73" spans="2:5" ht="19.5" customHeight="1">
      <c r="B73" s="3">
        <v>43735</v>
      </c>
      <c r="C73" s="56" t="s">
        <v>437</v>
      </c>
      <c r="D73" s="113">
        <v>44.84</v>
      </c>
      <c r="E73" s="112" t="s">
        <v>438</v>
      </c>
    </row>
    <row r="74" spans="2:5" ht="19.5" customHeight="1">
      <c r="B74" s="3">
        <v>43793</v>
      </c>
      <c r="C74" s="56" t="s">
        <v>440</v>
      </c>
      <c r="D74" s="58">
        <v>30.78</v>
      </c>
      <c r="E74" s="59" t="s">
        <v>91</v>
      </c>
    </row>
    <row r="75" spans="2:5" ht="19.5" customHeight="1">
      <c r="B75" s="3">
        <v>43793</v>
      </c>
      <c r="C75" s="56" t="s">
        <v>441</v>
      </c>
      <c r="D75" s="58">
        <v>33.520000000000003</v>
      </c>
      <c r="E75" s="59" t="s">
        <v>91</v>
      </c>
    </row>
    <row r="76" spans="2:5" ht="19.5" customHeight="1">
      <c r="B76" s="3">
        <v>43793</v>
      </c>
      <c r="C76" s="56" t="s">
        <v>442</v>
      </c>
      <c r="D76" s="113">
        <v>172.45</v>
      </c>
      <c r="E76" s="112" t="s">
        <v>443</v>
      </c>
    </row>
    <row r="77" spans="2:5" ht="19.5" customHeight="1">
      <c r="B77" s="3"/>
      <c r="C77" s="56"/>
      <c r="D77" s="32"/>
      <c r="E77" s="31"/>
    </row>
    <row r="78" spans="2:5" ht="20" customHeight="1">
      <c r="C78" s="5" t="s">
        <v>2</v>
      </c>
      <c r="D78" s="6">
        <f>SUM(D4:D77)</f>
        <v>15622.890000000001</v>
      </c>
    </row>
    <row r="79" spans="2:5" ht="20" customHeight="1"/>
  </sheetData>
  <mergeCells count="1">
    <mergeCell ref="B2:E2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B1:M43"/>
  <sheetViews>
    <sheetView showGridLines="0" tabSelected="1" zoomScale="70" zoomScaleNormal="70" workbookViewId="0">
      <selection activeCell="G21" sqref="G21"/>
    </sheetView>
  </sheetViews>
  <sheetFormatPr baseColWidth="10" defaultColWidth="11.5" defaultRowHeight="15"/>
  <cols>
    <col min="1" max="1" width="7.6640625" customWidth="1"/>
    <col min="2" max="2" width="40.83203125" customWidth="1"/>
    <col min="3" max="3" width="25.6640625" customWidth="1"/>
    <col min="4" max="4" width="38" customWidth="1"/>
    <col min="5" max="5" width="25.6640625" customWidth="1"/>
    <col min="8" max="9" width="11.5" customWidth="1"/>
    <col min="10" max="10" width="17.1640625" customWidth="1"/>
    <col min="12" max="12" width="9.83203125" customWidth="1"/>
    <col min="13" max="13" width="15.5" customWidth="1"/>
  </cols>
  <sheetData>
    <row r="1" spans="2:13" ht="16" thickBot="1"/>
    <row r="2" spans="2:13" ht="52" customHeight="1" thickBot="1">
      <c r="B2" s="238" t="s">
        <v>4</v>
      </c>
      <c r="C2" s="239"/>
      <c r="D2" s="239"/>
      <c r="E2" s="240"/>
    </row>
    <row r="3" spans="2:13" ht="35" customHeight="1">
      <c r="B3" s="241" t="s">
        <v>6</v>
      </c>
      <c r="C3" s="242"/>
      <c r="D3" s="241" t="s">
        <v>5</v>
      </c>
      <c r="E3" s="242"/>
    </row>
    <row r="4" spans="2:13" ht="20" customHeight="1">
      <c r="B4" s="121" t="s">
        <v>35</v>
      </c>
      <c r="C4" s="122">
        <v>352.07</v>
      </c>
      <c r="D4" s="121" t="s">
        <v>12</v>
      </c>
      <c r="E4" s="122">
        <v>201.13</v>
      </c>
      <c r="G4" s="33"/>
      <c r="I4" s="37"/>
      <c r="J4" s="37"/>
      <c r="K4" s="37"/>
      <c r="L4" s="37"/>
      <c r="M4" s="37"/>
    </row>
    <row r="5" spans="2:13" ht="20" customHeight="1">
      <c r="B5" s="121" t="s">
        <v>0</v>
      </c>
      <c r="C5" s="122">
        <v>5240</v>
      </c>
      <c r="D5" s="121" t="s">
        <v>331</v>
      </c>
      <c r="E5" s="122">
        <v>1190</v>
      </c>
      <c r="I5" s="245" t="s">
        <v>34</v>
      </c>
      <c r="J5" s="246"/>
      <c r="K5" s="246"/>
      <c r="L5" s="246"/>
      <c r="M5" s="247"/>
    </row>
    <row r="6" spans="2:13" ht="20" customHeight="1" thickBot="1">
      <c r="B6" s="121" t="s">
        <v>7</v>
      </c>
      <c r="C6" s="122">
        <v>12093.75</v>
      </c>
      <c r="D6" s="121" t="s">
        <v>330</v>
      </c>
      <c r="E6" s="122">
        <v>1905</v>
      </c>
      <c r="I6" s="248"/>
      <c r="J6" s="249"/>
      <c r="K6" s="249"/>
      <c r="L6" s="249"/>
      <c r="M6" s="250"/>
    </row>
    <row r="7" spans="2:13" ht="20" customHeight="1" thickTop="1">
      <c r="B7" s="121" t="s">
        <v>10</v>
      </c>
      <c r="C7" s="122"/>
      <c r="D7" s="121" t="s">
        <v>9</v>
      </c>
      <c r="E7" s="122">
        <v>1002.95</v>
      </c>
      <c r="I7" t="s">
        <v>33</v>
      </c>
      <c r="M7" s="35">
        <v>51.95</v>
      </c>
    </row>
    <row r="8" spans="2:13" ht="20" customHeight="1">
      <c r="B8" s="121" t="s">
        <v>11</v>
      </c>
      <c r="C8" s="122">
        <v>97.92</v>
      </c>
      <c r="D8" s="121" t="s">
        <v>398</v>
      </c>
      <c r="E8" s="122">
        <v>2451.6</v>
      </c>
      <c r="M8" s="35"/>
    </row>
    <row r="9" spans="2:13" ht="20" customHeight="1" thickBot="1">
      <c r="B9" s="121" t="s">
        <v>146</v>
      </c>
      <c r="C9" s="122">
        <v>1062.3499999999999</v>
      </c>
      <c r="D9" s="121" t="s">
        <v>401</v>
      </c>
      <c r="E9" s="122">
        <v>280</v>
      </c>
      <c r="I9" s="34" t="s">
        <v>32</v>
      </c>
      <c r="J9" s="34"/>
      <c r="K9" s="34"/>
      <c r="L9" s="34"/>
      <c r="M9" s="35">
        <v>300.12</v>
      </c>
    </row>
    <row r="10" spans="2:13" ht="20" customHeight="1" thickBot="1">
      <c r="B10" s="121" t="s">
        <v>163</v>
      </c>
      <c r="C10" s="122">
        <v>1760</v>
      </c>
      <c r="D10" s="121" t="s">
        <v>439</v>
      </c>
      <c r="E10" s="122">
        <v>3349.04</v>
      </c>
      <c r="L10" s="38" t="s">
        <v>25</v>
      </c>
      <c r="M10" s="39">
        <f>SUM(M7:M9)</f>
        <v>352.07</v>
      </c>
    </row>
    <row r="11" spans="2:13" ht="20" customHeight="1">
      <c r="B11" s="121" t="s">
        <v>285</v>
      </c>
      <c r="C11" s="122">
        <v>450</v>
      </c>
      <c r="D11" s="121" t="s">
        <v>66</v>
      </c>
      <c r="E11" s="122">
        <v>9.4</v>
      </c>
    </row>
    <row r="12" spans="2:13" ht="20" customHeight="1">
      <c r="B12" s="121" t="s">
        <v>414</v>
      </c>
      <c r="C12" s="123">
        <v>75</v>
      </c>
      <c r="D12" s="121" t="s">
        <v>159</v>
      </c>
      <c r="E12" s="122">
        <v>43.97</v>
      </c>
    </row>
    <row r="13" spans="2:13" ht="20" customHeight="1">
      <c r="B13" s="121"/>
      <c r="C13" s="123"/>
      <c r="D13" s="121" t="s">
        <v>169</v>
      </c>
      <c r="E13" s="122">
        <v>293.93</v>
      </c>
    </row>
    <row r="14" spans="2:13" ht="20" customHeight="1">
      <c r="B14" s="121"/>
      <c r="C14" s="123"/>
      <c r="D14" s="121" t="s">
        <v>284</v>
      </c>
      <c r="E14" s="122">
        <v>3276.79</v>
      </c>
      <c r="J14" s="222"/>
      <c r="K14" s="222"/>
      <c r="L14" s="222"/>
    </row>
    <row r="15" spans="2:13" ht="20" customHeight="1">
      <c r="B15" s="121"/>
      <c r="C15" s="123"/>
      <c r="D15" s="121" t="s">
        <v>379</v>
      </c>
      <c r="E15" s="122">
        <v>591.62</v>
      </c>
      <c r="J15" s="47"/>
      <c r="K15" s="68"/>
      <c r="L15" s="33"/>
    </row>
    <row r="16" spans="2:13" ht="20" customHeight="1">
      <c r="B16" s="121"/>
      <c r="C16" s="123"/>
      <c r="D16" s="121" t="s">
        <v>337</v>
      </c>
      <c r="E16" s="122">
        <v>62.75</v>
      </c>
      <c r="J16" s="47"/>
      <c r="K16" s="68"/>
    </row>
    <row r="17" spans="2:11" ht="20" customHeight="1">
      <c r="B17" s="121"/>
      <c r="C17" s="123"/>
      <c r="D17" s="121" t="s">
        <v>395</v>
      </c>
      <c r="E17" s="122">
        <v>827.27</v>
      </c>
      <c r="J17" s="47"/>
      <c r="K17" s="68"/>
    </row>
    <row r="18" spans="2:11" ht="20" customHeight="1">
      <c r="B18" s="121"/>
      <c r="C18" s="123"/>
      <c r="D18" s="121" t="s">
        <v>396</v>
      </c>
      <c r="E18" s="122">
        <v>400</v>
      </c>
      <c r="J18" s="47"/>
      <c r="K18" s="68"/>
    </row>
    <row r="19" spans="2:11" ht="20" customHeight="1">
      <c r="B19" s="121"/>
      <c r="C19" s="123"/>
      <c r="D19" s="121" t="s">
        <v>397</v>
      </c>
      <c r="E19" s="122">
        <v>130</v>
      </c>
      <c r="J19" s="51"/>
      <c r="K19" s="68"/>
    </row>
    <row r="20" spans="2:11" ht="20" customHeight="1">
      <c r="B20" s="121"/>
      <c r="C20" s="123"/>
      <c r="D20" s="121" t="s">
        <v>399</v>
      </c>
      <c r="E20" s="122">
        <v>120.22</v>
      </c>
      <c r="J20" s="51"/>
      <c r="K20" s="45"/>
    </row>
    <row r="21" spans="2:11" ht="20" customHeight="1">
      <c r="B21" s="121"/>
      <c r="C21" s="123"/>
      <c r="D21" s="121" t="s">
        <v>400</v>
      </c>
      <c r="E21" s="122">
        <v>52.87</v>
      </c>
      <c r="J21" s="51"/>
      <c r="K21" s="45"/>
    </row>
    <row r="22" spans="2:11" ht="20" customHeight="1">
      <c r="B22" s="121"/>
      <c r="C22" s="123"/>
      <c r="D22" s="121" t="s">
        <v>470</v>
      </c>
      <c r="E22" s="122">
        <v>191.4</v>
      </c>
      <c r="J22" s="51"/>
      <c r="K22" s="68"/>
    </row>
    <row r="23" spans="2:11" ht="20" customHeight="1">
      <c r="B23" s="121"/>
      <c r="C23" s="123"/>
      <c r="D23" s="121" t="s">
        <v>415</v>
      </c>
      <c r="E23" s="122">
        <v>486.52</v>
      </c>
      <c r="J23" s="51"/>
      <c r="K23" s="68"/>
    </row>
    <row r="24" spans="2:11" ht="20" customHeight="1">
      <c r="B24" s="121"/>
      <c r="C24" s="123"/>
      <c r="D24" s="121" t="s">
        <v>419</v>
      </c>
      <c r="E24" s="122">
        <v>268.23</v>
      </c>
      <c r="J24" s="51"/>
      <c r="K24" s="45"/>
    </row>
    <row r="25" spans="2:11" ht="20" customHeight="1">
      <c r="B25" s="121"/>
      <c r="C25" s="123"/>
      <c r="D25" s="121" t="s">
        <v>444</v>
      </c>
      <c r="E25" s="122">
        <v>172.45</v>
      </c>
      <c r="J25" s="51"/>
      <c r="K25" s="45"/>
    </row>
    <row r="26" spans="2:11" ht="20" customHeight="1">
      <c r="B26" s="121"/>
      <c r="C26" s="123"/>
      <c r="D26" s="121" t="s">
        <v>446</v>
      </c>
      <c r="E26" s="122">
        <v>64.3</v>
      </c>
      <c r="J26" s="51"/>
      <c r="K26" s="45"/>
    </row>
    <row r="27" spans="2:11" ht="20" customHeight="1">
      <c r="B27" s="11"/>
      <c r="C27" s="106"/>
      <c r="D27" s="11"/>
      <c r="E27" s="12"/>
      <c r="I27" s="36"/>
      <c r="J27" s="51"/>
      <c r="K27" s="45"/>
    </row>
    <row r="28" spans="2:11" ht="20" customHeight="1">
      <c r="B28" s="13" t="s">
        <v>2</v>
      </c>
      <c r="C28" s="14">
        <f>SUM(C4:C27)</f>
        <v>21131.089999999997</v>
      </c>
      <c r="D28" s="13" t="s">
        <v>2</v>
      </c>
      <c r="E28" s="14">
        <f>SUM(E4:E27)</f>
        <v>17371.440000000002</v>
      </c>
      <c r="J28" s="51"/>
      <c r="K28" s="45"/>
    </row>
    <row r="29" spans="2:11" ht="20" customHeight="1">
      <c r="J29" s="51"/>
      <c r="K29" s="45"/>
    </row>
    <row r="30" spans="2:11" ht="16" thickBot="1">
      <c r="J30" s="51"/>
      <c r="K30" s="45"/>
    </row>
    <row r="31" spans="2:11" ht="30" customHeight="1" thickBot="1">
      <c r="C31" s="243" t="s">
        <v>8</v>
      </c>
      <c r="D31" s="244"/>
      <c r="E31" s="7">
        <f>C28-E28</f>
        <v>3759.6499999999942</v>
      </c>
      <c r="J31" s="51"/>
    </row>
    <row r="32" spans="2:11" ht="15" customHeight="1">
      <c r="C32" s="74"/>
      <c r="D32" s="74"/>
      <c r="E32" s="75"/>
      <c r="J32" s="51"/>
    </row>
    <row r="33" spans="3:11" ht="15" customHeight="1">
      <c r="C33" s="74"/>
      <c r="D33" s="74"/>
      <c r="E33" s="75"/>
      <c r="J33" s="51"/>
    </row>
    <row r="34" spans="3:11" ht="15" customHeight="1">
      <c r="C34" s="74"/>
      <c r="D34" s="74"/>
      <c r="E34" s="75"/>
      <c r="J34" s="51"/>
      <c r="K34" s="45"/>
    </row>
    <row r="35" spans="3:11" ht="15" customHeight="1">
      <c r="C35" s="74"/>
      <c r="D35" s="74"/>
      <c r="E35" s="75"/>
      <c r="J35" s="51"/>
      <c r="K35" s="45"/>
    </row>
    <row r="36" spans="3:11" ht="15" customHeight="1">
      <c r="C36" s="74"/>
      <c r="D36" s="74"/>
      <c r="E36" s="75"/>
      <c r="J36" s="51"/>
      <c r="K36" s="45"/>
    </row>
    <row r="37" spans="3:11" ht="15" customHeight="1">
      <c r="C37" s="74"/>
      <c r="D37" s="74"/>
      <c r="E37" s="75"/>
      <c r="J37" s="51"/>
      <c r="K37" s="45"/>
    </row>
    <row r="38" spans="3:11" ht="15" customHeight="1">
      <c r="C38" s="74"/>
      <c r="D38" s="74"/>
      <c r="E38" s="75"/>
      <c r="J38" s="51"/>
      <c r="K38" s="45"/>
    </row>
    <row r="39" spans="3:11" ht="15" customHeight="1">
      <c r="C39" s="74"/>
      <c r="D39" s="74"/>
      <c r="E39" s="75"/>
      <c r="J39" s="51"/>
      <c r="K39" s="45"/>
    </row>
    <row r="40" spans="3:11" ht="15" customHeight="1"/>
    <row r="41" spans="3:11" ht="15" customHeight="1">
      <c r="K41" s="45"/>
    </row>
    <row r="42" spans="3:11">
      <c r="E42">
        <v>3020.21</v>
      </c>
      <c r="K42" s="45"/>
    </row>
    <row r="43" spans="3:11">
      <c r="K43" s="45"/>
    </row>
  </sheetData>
  <mergeCells count="6">
    <mergeCell ref="B2:E2"/>
    <mergeCell ref="B3:C3"/>
    <mergeCell ref="D3:E3"/>
    <mergeCell ref="C31:D31"/>
    <mergeCell ref="I5:M6"/>
    <mergeCell ref="J14:L14"/>
  </mergeCells>
  <conditionalFormatting sqref="E31:E3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51" orientation="landscape" blackAndWhite="1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</sheetPr>
  <dimension ref="B1:D10"/>
  <sheetViews>
    <sheetView showGridLines="0" workbookViewId="0">
      <selection activeCell="F18" sqref="F18"/>
    </sheetView>
  </sheetViews>
  <sheetFormatPr baseColWidth="10" defaultColWidth="11.5" defaultRowHeight="15"/>
  <cols>
    <col min="2" max="2" width="27.1640625" customWidth="1"/>
    <col min="4" max="4" width="18.33203125" customWidth="1"/>
  </cols>
  <sheetData>
    <row r="1" spans="2:4" ht="20.25" customHeight="1" thickBot="1"/>
    <row r="2" spans="2:4" ht="5.25" customHeight="1">
      <c r="B2" s="251" t="s">
        <v>365</v>
      </c>
      <c r="C2" s="252"/>
      <c r="D2" s="253"/>
    </row>
    <row r="3" spans="2:4" ht="35.25" customHeight="1">
      <c r="B3" s="254"/>
      <c r="C3" s="255"/>
      <c r="D3" s="256"/>
    </row>
    <row r="4" spans="2:4" ht="15" customHeight="1">
      <c r="B4" s="92" t="s">
        <v>338</v>
      </c>
      <c r="C4" s="93">
        <v>5.75</v>
      </c>
      <c r="D4" s="94" t="s">
        <v>344</v>
      </c>
    </row>
    <row r="5" spans="2:4">
      <c r="B5" s="95" t="s">
        <v>339</v>
      </c>
      <c r="C5" s="96">
        <v>10.34</v>
      </c>
      <c r="D5" s="97" t="s">
        <v>344</v>
      </c>
    </row>
    <row r="6" spans="2:4">
      <c r="B6" s="95" t="s">
        <v>340</v>
      </c>
      <c r="C6" s="96">
        <v>8</v>
      </c>
      <c r="D6" s="97" t="s">
        <v>344</v>
      </c>
    </row>
    <row r="7" spans="2:4">
      <c r="B7" s="95" t="s">
        <v>342</v>
      </c>
      <c r="C7" s="96">
        <v>28.28</v>
      </c>
      <c r="D7" s="97" t="s">
        <v>186</v>
      </c>
    </row>
    <row r="8" spans="2:4">
      <c r="B8" s="98" t="s">
        <v>343</v>
      </c>
      <c r="C8" s="99">
        <v>10.38</v>
      </c>
      <c r="D8" s="100" t="s">
        <v>186</v>
      </c>
    </row>
    <row r="10" spans="2:4">
      <c r="B10" s="5" t="s">
        <v>25</v>
      </c>
      <c r="C10" s="6">
        <f>SUM(C4:C8)</f>
        <v>62.750000000000007</v>
      </c>
    </row>
  </sheetData>
  <mergeCells count="1">
    <mergeCell ref="B2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L34"/>
  <sheetViews>
    <sheetView showGridLines="0" zoomScale="90" zoomScaleNormal="90" workbookViewId="0">
      <selection activeCell="F25" sqref="F25"/>
    </sheetView>
  </sheetViews>
  <sheetFormatPr baseColWidth="10" defaultColWidth="11.5" defaultRowHeight="15"/>
  <cols>
    <col min="1" max="1" width="4.33203125" customWidth="1"/>
    <col min="3" max="3" width="26.6640625" customWidth="1"/>
    <col min="5" max="5" width="28.5" customWidth="1"/>
    <col min="6" max="6" width="8.6640625" customWidth="1"/>
    <col min="7" max="7" width="13.5" customWidth="1"/>
    <col min="8" max="8" width="12.33203125" customWidth="1"/>
    <col min="9" max="9" width="24.5" customWidth="1"/>
    <col min="11" max="11" width="29.5" customWidth="1"/>
    <col min="12" max="12" width="9.6640625" customWidth="1"/>
  </cols>
  <sheetData>
    <row r="2" spans="2:12" ht="16" thickBot="1"/>
    <row r="3" spans="2:12" ht="47.25" customHeight="1" thickBot="1">
      <c r="B3" s="257" t="s">
        <v>330</v>
      </c>
      <c r="C3" s="258"/>
      <c r="D3" s="258"/>
      <c r="E3" s="258"/>
      <c r="F3" s="259"/>
      <c r="H3" s="260" t="s">
        <v>331</v>
      </c>
      <c r="I3" s="261"/>
      <c r="J3" s="261"/>
      <c r="K3" s="261"/>
      <c r="L3" s="262"/>
    </row>
    <row r="4" spans="2:12">
      <c r="B4" s="1" t="s">
        <v>15</v>
      </c>
      <c r="C4" s="2" t="s">
        <v>322</v>
      </c>
      <c r="D4" s="2" t="s">
        <v>17</v>
      </c>
      <c r="E4" s="2" t="s">
        <v>323</v>
      </c>
      <c r="F4" s="2" t="s">
        <v>325</v>
      </c>
      <c r="H4" s="1" t="s">
        <v>15</v>
      </c>
      <c r="I4" s="2" t="s">
        <v>322</v>
      </c>
      <c r="J4" s="2" t="s">
        <v>17</v>
      </c>
      <c r="K4" s="2" t="s">
        <v>323</v>
      </c>
      <c r="L4" s="2" t="s">
        <v>325</v>
      </c>
    </row>
    <row r="5" spans="2:12">
      <c r="B5" s="3">
        <v>43613</v>
      </c>
      <c r="C5" s="4" t="s">
        <v>334</v>
      </c>
      <c r="D5" s="32">
        <v>95</v>
      </c>
      <c r="E5" s="4" t="s">
        <v>324</v>
      </c>
      <c r="F5" s="55">
        <v>123</v>
      </c>
      <c r="H5" s="3">
        <v>43613</v>
      </c>
      <c r="I5" s="4" t="s">
        <v>332</v>
      </c>
      <c r="J5" s="32">
        <v>60</v>
      </c>
      <c r="K5" s="4" t="s">
        <v>324</v>
      </c>
      <c r="L5" s="55">
        <v>127</v>
      </c>
    </row>
    <row r="6" spans="2:12">
      <c r="B6" s="3">
        <v>43613</v>
      </c>
      <c r="C6" s="4" t="s">
        <v>329</v>
      </c>
      <c r="D6" s="32">
        <v>90</v>
      </c>
      <c r="E6" s="4" t="s">
        <v>324</v>
      </c>
      <c r="F6" s="55">
        <v>124</v>
      </c>
      <c r="H6" s="3">
        <v>43613</v>
      </c>
      <c r="I6" s="4" t="s">
        <v>326</v>
      </c>
      <c r="J6" s="32">
        <v>60</v>
      </c>
      <c r="K6" s="4" t="s">
        <v>324</v>
      </c>
      <c r="L6" s="55">
        <v>128</v>
      </c>
    </row>
    <row r="7" spans="2:12">
      <c r="B7" s="3">
        <v>43613</v>
      </c>
      <c r="C7" s="4" t="s">
        <v>335</v>
      </c>
      <c r="D7" s="32">
        <v>75</v>
      </c>
      <c r="E7" s="4" t="s">
        <v>324</v>
      </c>
      <c r="F7" s="55">
        <v>125</v>
      </c>
      <c r="H7" s="3">
        <v>43613</v>
      </c>
      <c r="I7" s="4" t="s">
        <v>327</v>
      </c>
      <c r="J7" s="32">
        <v>60</v>
      </c>
      <c r="K7" s="4" t="s">
        <v>324</v>
      </c>
      <c r="L7" s="55">
        <v>129</v>
      </c>
    </row>
    <row r="8" spans="2:12">
      <c r="B8" s="3">
        <v>43613</v>
      </c>
      <c r="C8" s="4" t="s">
        <v>336</v>
      </c>
      <c r="D8" s="32">
        <v>65</v>
      </c>
      <c r="E8" s="4" t="s">
        <v>324</v>
      </c>
      <c r="F8" s="55">
        <v>126</v>
      </c>
      <c r="H8" s="3">
        <v>43613</v>
      </c>
      <c r="I8" s="4" t="s">
        <v>328</v>
      </c>
      <c r="J8" s="32">
        <v>20</v>
      </c>
      <c r="K8" s="4" t="s">
        <v>324</v>
      </c>
      <c r="L8" s="55">
        <v>130</v>
      </c>
    </row>
    <row r="9" spans="2:12">
      <c r="B9" s="3">
        <v>43627</v>
      </c>
      <c r="C9" s="4" t="s">
        <v>334</v>
      </c>
      <c r="D9" s="32">
        <v>115</v>
      </c>
      <c r="E9" s="4" t="s">
        <v>368</v>
      </c>
      <c r="F9" s="55">
        <v>133</v>
      </c>
      <c r="H9" s="3">
        <v>43619</v>
      </c>
      <c r="I9" s="4" t="s">
        <v>366</v>
      </c>
      <c r="J9" s="32">
        <v>25</v>
      </c>
      <c r="K9" s="3">
        <v>43619</v>
      </c>
      <c r="L9" s="55">
        <v>120</v>
      </c>
    </row>
    <row r="10" spans="2:12">
      <c r="B10" s="3">
        <v>43627</v>
      </c>
      <c r="C10" s="4" t="s">
        <v>329</v>
      </c>
      <c r="D10" s="32">
        <v>70</v>
      </c>
      <c r="E10" s="4" t="s">
        <v>368</v>
      </c>
      <c r="F10" s="55">
        <v>132</v>
      </c>
      <c r="H10" s="3">
        <v>43621</v>
      </c>
      <c r="I10" s="4" t="s">
        <v>367</v>
      </c>
      <c r="J10" s="32">
        <v>25</v>
      </c>
      <c r="K10" s="3">
        <v>43621</v>
      </c>
      <c r="L10" s="55">
        <v>121</v>
      </c>
    </row>
    <row r="11" spans="2:12">
      <c r="B11" s="3">
        <v>43627</v>
      </c>
      <c r="C11" s="4" t="s">
        <v>335</v>
      </c>
      <c r="D11" s="32">
        <v>70</v>
      </c>
      <c r="E11" s="4" t="s">
        <v>368</v>
      </c>
      <c r="F11" s="55">
        <v>131</v>
      </c>
      <c r="H11" s="3">
        <v>43627</v>
      </c>
      <c r="I11" s="4" t="s">
        <v>332</v>
      </c>
      <c r="J11" s="32">
        <v>40</v>
      </c>
      <c r="K11" s="4" t="s">
        <v>368</v>
      </c>
      <c r="L11" s="55">
        <v>135</v>
      </c>
    </row>
    <row r="12" spans="2:12">
      <c r="B12" s="3">
        <v>43627</v>
      </c>
      <c r="C12" s="4" t="s">
        <v>336</v>
      </c>
      <c r="D12" s="32">
        <v>90</v>
      </c>
      <c r="E12" s="4" t="s">
        <v>368</v>
      </c>
      <c r="F12" s="55">
        <v>134</v>
      </c>
      <c r="H12" s="3">
        <v>43627</v>
      </c>
      <c r="I12" s="4" t="s">
        <v>326</v>
      </c>
      <c r="J12" s="32">
        <v>80</v>
      </c>
      <c r="K12" s="4" t="s">
        <v>368</v>
      </c>
      <c r="L12" s="55">
        <v>136</v>
      </c>
    </row>
    <row r="13" spans="2:12">
      <c r="B13" s="3">
        <v>43635</v>
      </c>
      <c r="C13" s="4" t="s">
        <v>380</v>
      </c>
      <c r="D13" s="32">
        <v>30</v>
      </c>
      <c r="E13" s="3">
        <v>43635</v>
      </c>
      <c r="F13" s="55">
        <v>139</v>
      </c>
      <c r="H13" s="3">
        <v>43627</v>
      </c>
      <c r="I13" s="4" t="s">
        <v>327</v>
      </c>
      <c r="J13" s="32">
        <v>40</v>
      </c>
      <c r="K13" s="4" t="s">
        <v>368</v>
      </c>
      <c r="L13" s="55">
        <v>137</v>
      </c>
    </row>
    <row r="14" spans="2:12">
      <c r="B14" s="3">
        <v>43635</v>
      </c>
      <c r="C14" s="4" t="s">
        <v>380</v>
      </c>
      <c r="D14" s="32">
        <v>25</v>
      </c>
      <c r="E14" s="3">
        <v>43635</v>
      </c>
      <c r="F14" s="55">
        <v>140</v>
      </c>
      <c r="H14" s="3">
        <v>43642</v>
      </c>
      <c r="I14" s="4" t="s">
        <v>327</v>
      </c>
      <c r="J14" s="32">
        <v>80</v>
      </c>
      <c r="K14" s="4" t="s">
        <v>387</v>
      </c>
      <c r="L14" s="55">
        <v>150</v>
      </c>
    </row>
    <row r="15" spans="2:12">
      <c r="B15" s="3">
        <v>43642</v>
      </c>
      <c r="C15" s="4" t="s">
        <v>334</v>
      </c>
      <c r="D15" s="32">
        <v>115</v>
      </c>
      <c r="E15" s="4" t="s">
        <v>387</v>
      </c>
      <c r="F15" s="55">
        <v>147</v>
      </c>
      <c r="H15" s="3">
        <v>43642</v>
      </c>
      <c r="I15" s="4" t="s">
        <v>326</v>
      </c>
      <c r="J15" s="32">
        <v>120</v>
      </c>
      <c r="K15" s="4" t="s">
        <v>387</v>
      </c>
      <c r="L15" s="55">
        <v>151</v>
      </c>
    </row>
    <row r="16" spans="2:12">
      <c r="B16" s="3">
        <v>43642</v>
      </c>
      <c r="C16" s="4" t="s">
        <v>336</v>
      </c>
      <c r="D16" s="32">
        <v>65</v>
      </c>
      <c r="E16" s="4" t="s">
        <v>387</v>
      </c>
      <c r="F16" s="55">
        <v>148</v>
      </c>
      <c r="H16" s="3">
        <v>43642</v>
      </c>
      <c r="I16" s="4" t="s">
        <v>388</v>
      </c>
      <c r="J16" s="32">
        <v>20</v>
      </c>
      <c r="K16" s="4" t="s">
        <v>387</v>
      </c>
      <c r="L16" s="55">
        <v>153</v>
      </c>
    </row>
    <row r="17" spans="2:12">
      <c r="B17" s="3">
        <v>43642</v>
      </c>
      <c r="C17" s="4" t="s">
        <v>335</v>
      </c>
      <c r="D17" s="32">
        <v>90</v>
      </c>
      <c r="E17" s="4" t="s">
        <v>387</v>
      </c>
      <c r="F17" s="55">
        <v>149</v>
      </c>
      <c r="H17" s="3">
        <v>43666</v>
      </c>
      <c r="I17" s="4" t="s">
        <v>388</v>
      </c>
      <c r="J17" s="32">
        <v>160</v>
      </c>
      <c r="K17" s="3" t="s">
        <v>402</v>
      </c>
      <c r="L17" s="55">
        <v>154</v>
      </c>
    </row>
    <row r="18" spans="2:12">
      <c r="B18" s="3">
        <v>43642</v>
      </c>
      <c r="C18" s="4" t="s">
        <v>329</v>
      </c>
      <c r="D18" s="32">
        <v>75</v>
      </c>
      <c r="E18" s="4" t="s">
        <v>387</v>
      </c>
      <c r="F18" s="55">
        <v>152</v>
      </c>
      <c r="H18" s="3">
        <v>43666</v>
      </c>
      <c r="I18" s="4" t="s">
        <v>332</v>
      </c>
      <c r="J18" s="32">
        <v>60</v>
      </c>
      <c r="K18" s="4" t="s">
        <v>402</v>
      </c>
      <c r="L18" s="55">
        <v>157</v>
      </c>
    </row>
    <row r="19" spans="2:12">
      <c r="B19" s="3">
        <v>43666</v>
      </c>
      <c r="C19" s="4" t="s">
        <v>334</v>
      </c>
      <c r="D19" s="32">
        <v>165</v>
      </c>
      <c r="E19" s="4" t="s">
        <v>402</v>
      </c>
      <c r="F19" s="55">
        <v>155</v>
      </c>
      <c r="H19" s="3">
        <v>43666</v>
      </c>
      <c r="I19" s="4" t="s">
        <v>327</v>
      </c>
      <c r="J19" s="32">
        <v>20</v>
      </c>
      <c r="K19" s="4" t="s">
        <v>402</v>
      </c>
      <c r="L19" s="55">
        <v>158</v>
      </c>
    </row>
    <row r="20" spans="2:12">
      <c r="B20" s="3">
        <v>43666</v>
      </c>
      <c r="C20" s="4" t="s">
        <v>335</v>
      </c>
      <c r="D20" s="32">
        <v>165</v>
      </c>
      <c r="E20" s="4" t="s">
        <v>402</v>
      </c>
      <c r="F20" s="55">
        <v>156</v>
      </c>
      <c r="H20" s="3">
        <v>43696</v>
      </c>
      <c r="I20" s="4" t="s">
        <v>326</v>
      </c>
      <c r="J20" s="32">
        <v>60</v>
      </c>
      <c r="K20" s="4" t="s">
        <v>407</v>
      </c>
      <c r="L20" s="55">
        <v>162</v>
      </c>
    </row>
    <row r="21" spans="2:12">
      <c r="B21" s="3">
        <v>43666</v>
      </c>
      <c r="C21" s="4" t="s">
        <v>336</v>
      </c>
      <c r="D21" s="32">
        <v>45</v>
      </c>
      <c r="E21" s="4" t="s">
        <v>402</v>
      </c>
      <c r="F21" s="55">
        <v>159</v>
      </c>
      <c r="H21" s="3">
        <v>43696</v>
      </c>
      <c r="I21" s="4" t="s">
        <v>388</v>
      </c>
      <c r="J21" s="32">
        <v>200</v>
      </c>
      <c r="K21" s="4" t="s">
        <v>407</v>
      </c>
      <c r="L21" s="55">
        <v>163</v>
      </c>
    </row>
    <row r="22" spans="2:12">
      <c r="B22" s="3">
        <v>43689</v>
      </c>
      <c r="C22" s="4" t="s">
        <v>405</v>
      </c>
      <c r="D22" s="32">
        <v>55</v>
      </c>
      <c r="E22" s="3">
        <v>43689</v>
      </c>
      <c r="F22" s="55">
        <v>144</v>
      </c>
      <c r="H22" s="3">
        <v>43696</v>
      </c>
      <c r="I22" s="4" t="s">
        <v>327</v>
      </c>
      <c r="J22" s="32">
        <v>60</v>
      </c>
      <c r="K22" s="4" t="s">
        <v>407</v>
      </c>
      <c r="L22" s="55">
        <v>164</v>
      </c>
    </row>
    <row r="23" spans="2:12">
      <c r="B23" s="3">
        <v>43692</v>
      </c>
      <c r="C23" s="4" t="s">
        <v>413</v>
      </c>
      <c r="D23" s="32">
        <v>25</v>
      </c>
      <c r="E23" s="3">
        <v>43692</v>
      </c>
      <c r="F23" s="55">
        <v>146</v>
      </c>
    </row>
    <row r="24" spans="2:12">
      <c r="B24" s="3">
        <v>43692</v>
      </c>
      <c r="C24" s="4" t="s">
        <v>413</v>
      </c>
      <c r="D24" s="32">
        <v>30</v>
      </c>
      <c r="E24" s="3">
        <v>43692</v>
      </c>
      <c r="F24" s="55">
        <v>145</v>
      </c>
      <c r="I24" s="77" t="s">
        <v>2</v>
      </c>
      <c r="J24" s="78">
        <f>SUM(J5:J22)</f>
        <v>1190</v>
      </c>
    </row>
    <row r="25" spans="2:12">
      <c r="B25" s="3">
        <v>43696</v>
      </c>
      <c r="C25" s="4" t="s">
        <v>335</v>
      </c>
      <c r="D25" s="32">
        <v>95</v>
      </c>
      <c r="E25" s="4" t="s">
        <v>407</v>
      </c>
      <c r="F25" s="55">
        <v>160</v>
      </c>
    </row>
    <row r="26" spans="2:12">
      <c r="B26" s="3">
        <v>43696</v>
      </c>
      <c r="C26" s="4" t="s">
        <v>334</v>
      </c>
      <c r="D26" s="32">
        <v>195</v>
      </c>
      <c r="E26" s="4" t="s">
        <v>407</v>
      </c>
      <c r="F26" s="55">
        <v>161</v>
      </c>
    </row>
    <row r="27" spans="2:12">
      <c r="B27" s="3">
        <v>43696</v>
      </c>
      <c r="C27" s="4" t="s">
        <v>336</v>
      </c>
      <c r="D27" s="32">
        <v>60</v>
      </c>
      <c r="E27" s="4" t="s">
        <v>407</v>
      </c>
      <c r="F27" s="55">
        <v>165</v>
      </c>
    </row>
    <row r="29" spans="2:12">
      <c r="C29" s="77" t="s">
        <v>2</v>
      </c>
      <c r="D29" s="78">
        <f>SUM(D5:D27)</f>
        <v>1905</v>
      </c>
    </row>
    <row r="30" spans="2:12">
      <c r="C30" s="77"/>
      <c r="D30" s="78"/>
    </row>
    <row r="31" spans="2:12">
      <c r="C31" s="77"/>
      <c r="D31" s="78"/>
    </row>
    <row r="32" spans="2:12">
      <c r="C32" s="222" t="s">
        <v>408</v>
      </c>
      <c r="D32" s="222"/>
      <c r="E32" s="222"/>
      <c r="F32" s="222"/>
      <c r="G32" s="222"/>
      <c r="H32" s="222"/>
    </row>
    <row r="34" spans="5:7" ht="26">
      <c r="E34" s="79" t="s">
        <v>333</v>
      </c>
      <c r="F34" s="76"/>
      <c r="G34" s="80">
        <f>SUM(D29+J24) - 75</f>
        <v>3020</v>
      </c>
    </row>
  </sheetData>
  <mergeCells count="3">
    <mergeCell ref="B3:F3"/>
    <mergeCell ref="H3:L3"/>
    <mergeCell ref="C32:H32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B1:D14"/>
  <sheetViews>
    <sheetView showGridLines="0" workbookViewId="0">
      <selection activeCell="B11" sqref="B11"/>
    </sheetView>
  </sheetViews>
  <sheetFormatPr baseColWidth="10" defaultColWidth="11.5" defaultRowHeight="15"/>
  <cols>
    <col min="2" max="2" width="32.83203125" customWidth="1"/>
    <col min="3" max="3" width="23.33203125" customWidth="1"/>
    <col min="4" max="4" width="15.5" customWidth="1"/>
  </cols>
  <sheetData>
    <row r="1" spans="2:4" ht="16" thickBot="1"/>
    <row r="2" spans="2:4" ht="48" thickBot="1">
      <c r="B2" s="263" t="s">
        <v>420</v>
      </c>
      <c r="C2" s="264"/>
      <c r="D2" s="265"/>
    </row>
    <row r="3" spans="2:4" ht="20" customHeight="1">
      <c r="B3" s="107" t="s">
        <v>421</v>
      </c>
      <c r="C3" s="108">
        <v>6.88</v>
      </c>
      <c r="D3" s="117" t="s">
        <v>65</v>
      </c>
    </row>
    <row r="4" spans="2:4" ht="20" customHeight="1">
      <c r="B4" s="109" t="s">
        <v>422</v>
      </c>
      <c r="C4" s="12">
        <v>23.25</v>
      </c>
      <c r="D4" s="118" t="s">
        <v>65</v>
      </c>
    </row>
    <row r="5" spans="2:4" ht="20" customHeight="1">
      <c r="B5" s="109" t="s">
        <v>423</v>
      </c>
      <c r="C5" s="12">
        <v>85.82</v>
      </c>
      <c r="D5" s="118" t="s">
        <v>65</v>
      </c>
    </row>
    <row r="6" spans="2:4" ht="20" customHeight="1">
      <c r="B6" s="109" t="s">
        <v>424</v>
      </c>
      <c r="C6" s="12">
        <v>15.85</v>
      </c>
      <c r="D6" s="118" t="s">
        <v>65</v>
      </c>
    </row>
    <row r="7" spans="2:4" ht="20" customHeight="1">
      <c r="B7" s="109" t="s">
        <v>425</v>
      </c>
      <c r="C7" s="12">
        <v>19.989999999999998</v>
      </c>
      <c r="D7" s="118" t="s">
        <v>65</v>
      </c>
    </row>
    <row r="8" spans="2:4" ht="20" customHeight="1">
      <c r="B8" s="109" t="s">
        <v>430</v>
      </c>
      <c r="C8" s="12">
        <v>4.58</v>
      </c>
      <c r="D8" s="118" t="s">
        <v>65</v>
      </c>
    </row>
    <row r="9" spans="2:4" ht="20" customHeight="1">
      <c r="B9" s="109" t="s">
        <v>429</v>
      </c>
      <c r="C9" s="12">
        <v>74.73</v>
      </c>
      <c r="D9" s="118" t="s">
        <v>221</v>
      </c>
    </row>
    <row r="10" spans="2:4" ht="20" customHeight="1">
      <c r="B10" s="109" t="s">
        <v>445</v>
      </c>
      <c r="C10" s="12">
        <v>14.46</v>
      </c>
      <c r="D10" s="118" t="s">
        <v>65</v>
      </c>
    </row>
    <row r="11" spans="2:4" ht="20" customHeight="1">
      <c r="B11" s="109" t="s">
        <v>431</v>
      </c>
      <c r="C11" s="12">
        <v>16.739999999999998</v>
      </c>
      <c r="D11" s="118" t="s">
        <v>65</v>
      </c>
    </row>
    <row r="12" spans="2:4" ht="20" customHeight="1" thickBot="1">
      <c r="B12" s="115" t="s">
        <v>343</v>
      </c>
      <c r="C12" s="116">
        <v>5.93</v>
      </c>
      <c r="D12" s="119" t="s">
        <v>65</v>
      </c>
    </row>
    <row r="14" spans="2:4" ht="16">
      <c r="C14" s="120">
        <f>SUM(C3:C12)</f>
        <v>268.23</v>
      </c>
    </row>
  </sheetData>
  <mergeCells count="1"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B1:M26"/>
  <sheetViews>
    <sheetView showGridLines="0" workbookViewId="0">
      <selection activeCell="F29" sqref="F29"/>
    </sheetView>
  </sheetViews>
  <sheetFormatPr baseColWidth="10" defaultColWidth="11.5" defaultRowHeight="15"/>
  <cols>
    <col min="1" max="1" width="5.5" customWidth="1"/>
    <col min="2" max="2" width="20.33203125" customWidth="1"/>
    <col min="3" max="3" width="14.5" customWidth="1"/>
    <col min="5" max="5" width="16.5" customWidth="1"/>
    <col min="6" max="6" width="19.5" customWidth="1"/>
  </cols>
  <sheetData>
    <row r="1" spans="2:13" ht="16" thickBot="1"/>
    <row r="2" spans="2:13" ht="20" thickBot="1">
      <c r="B2" s="268" t="s">
        <v>9</v>
      </c>
      <c r="C2" s="269"/>
      <c r="E2" s="266" t="s">
        <v>452</v>
      </c>
      <c r="F2" s="267"/>
      <c r="H2" s="266" t="s">
        <v>465</v>
      </c>
      <c r="I2" s="267"/>
      <c r="J2" s="133"/>
    </row>
    <row r="3" spans="2:13">
      <c r="B3" s="125" t="s">
        <v>447</v>
      </c>
      <c r="C3" s="128">
        <v>173.5</v>
      </c>
      <c r="E3" s="125" t="s">
        <v>453</v>
      </c>
      <c r="F3" s="126">
        <v>1509.05</v>
      </c>
      <c r="H3" s="134">
        <v>43524</v>
      </c>
      <c r="I3" s="135">
        <v>2.95</v>
      </c>
      <c r="J3" s="114"/>
    </row>
    <row r="4" spans="2:13" ht="16" thickBot="1">
      <c r="B4" s="129" t="s">
        <v>448</v>
      </c>
      <c r="C4" s="130">
        <v>45.98</v>
      </c>
      <c r="E4" s="110" t="s">
        <v>454</v>
      </c>
      <c r="F4" s="127">
        <v>942.55</v>
      </c>
      <c r="H4" s="136">
        <v>43549</v>
      </c>
      <c r="I4" s="137">
        <v>5</v>
      </c>
      <c r="J4" t="s">
        <v>160</v>
      </c>
    </row>
    <row r="5" spans="2:13">
      <c r="B5" s="129" t="s">
        <v>449</v>
      </c>
      <c r="C5" s="130">
        <v>118.77</v>
      </c>
      <c r="F5" s="144">
        <f>SUM(F3:F4)</f>
        <v>2451.6</v>
      </c>
      <c r="H5" s="136">
        <v>43553</v>
      </c>
      <c r="I5" s="137">
        <v>2.95</v>
      </c>
      <c r="M5" s="132"/>
    </row>
    <row r="6" spans="2:13" ht="16" thickBot="1">
      <c r="B6" s="129" t="s">
        <v>464</v>
      </c>
      <c r="C6" s="130">
        <v>276.86</v>
      </c>
      <c r="H6" s="136">
        <v>43556</v>
      </c>
      <c r="I6" s="137">
        <v>0.12</v>
      </c>
      <c r="M6" s="114"/>
    </row>
    <row r="7" spans="2:13" ht="20" thickBot="1">
      <c r="B7" s="129" t="s">
        <v>450</v>
      </c>
      <c r="C7" s="130">
        <v>22.63</v>
      </c>
      <c r="E7" s="266" t="s">
        <v>455</v>
      </c>
      <c r="F7" s="267"/>
      <c r="H7" s="138">
        <v>43564</v>
      </c>
      <c r="I7" s="137">
        <v>5</v>
      </c>
      <c r="J7" t="s">
        <v>160</v>
      </c>
    </row>
    <row r="8" spans="2:13" ht="16" thickBot="1">
      <c r="B8" s="110" t="s">
        <v>451</v>
      </c>
      <c r="C8" s="131">
        <v>364.76</v>
      </c>
      <c r="E8" s="125" t="s">
        <v>456</v>
      </c>
      <c r="F8" s="128">
        <v>2793.89</v>
      </c>
      <c r="H8" s="138">
        <v>43585</v>
      </c>
      <c r="I8" s="139">
        <v>2.95</v>
      </c>
    </row>
    <row r="9" spans="2:13" ht="16" thickBot="1">
      <c r="C9" s="9">
        <f>SUM(C3:C8)</f>
        <v>1002.5</v>
      </c>
      <c r="E9" s="110" t="s">
        <v>457</v>
      </c>
      <c r="F9" s="131">
        <v>482.9</v>
      </c>
      <c r="H9" s="138">
        <v>43615</v>
      </c>
      <c r="I9" s="139">
        <v>2.95</v>
      </c>
    </row>
    <row r="10" spans="2:13" ht="16" thickBot="1">
      <c r="C10" s="124"/>
      <c r="F10" s="6">
        <f>SUM(F8:F9)</f>
        <v>3276.79</v>
      </c>
      <c r="H10" s="138">
        <v>43616</v>
      </c>
      <c r="I10" s="137">
        <v>2.95</v>
      </c>
    </row>
    <row r="11" spans="2:13" ht="20" thickBot="1">
      <c r="B11" s="266" t="s">
        <v>400</v>
      </c>
      <c r="C11" s="267"/>
      <c r="H11" s="138">
        <v>43616</v>
      </c>
      <c r="I11" s="137">
        <v>3.2</v>
      </c>
    </row>
    <row r="12" spans="2:13" ht="20" thickBot="1">
      <c r="B12" s="125" t="s">
        <v>458</v>
      </c>
      <c r="C12" s="128">
        <v>34.479999999999997</v>
      </c>
      <c r="E12" s="266" t="s">
        <v>460</v>
      </c>
      <c r="F12" s="267"/>
      <c r="H12" s="138">
        <v>43644</v>
      </c>
      <c r="I12" s="139">
        <v>1.1499999999999999</v>
      </c>
    </row>
    <row r="13" spans="2:13" ht="16" thickBot="1">
      <c r="B13" s="110" t="s">
        <v>459</v>
      </c>
      <c r="C13" s="131">
        <v>18.39</v>
      </c>
      <c r="E13" s="125" t="s">
        <v>461</v>
      </c>
      <c r="F13" s="128">
        <v>150</v>
      </c>
      <c r="H13" s="138">
        <v>43644</v>
      </c>
      <c r="I13" s="139">
        <v>2.95</v>
      </c>
    </row>
    <row r="14" spans="2:13">
      <c r="C14" s="6">
        <f>SUM(C12:C13)</f>
        <v>52.87</v>
      </c>
      <c r="E14" s="129" t="s">
        <v>462</v>
      </c>
      <c r="F14" s="130">
        <v>390</v>
      </c>
      <c r="H14" s="138">
        <v>43677</v>
      </c>
      <c r="I14" s="139">
        <v>2.95</v>
      </c>
    </row>
    <row r="15" spans="2:13" ht="16" thickBot="1">
      <c r="E15" s="110" t="s">
        <v>463</v>
      </c>
      <c r="F15" s="131">
        <v>51.62</v>
      </c>
      <c r="H15" s="138">
        <v>43707</v>
      </c>
      <c r="I15" s="139">
        <v>2.95</v>
      </c>
    </row>
    <row r="16" spans="2:13">
      <c r="F16" s="6">
        <f>SUM(F13:F15)</f>
        <v>591.62</v>
      </c>
      <c r="H16" s="138">
        <v>43738</v>
      </c>
      <c r="I16" s="139">
        <v>2.95</v>
      </c>
    </row>
    <row r="17" spans="2:12" ht="16" thickBot="1">
      <c r="H17" s="138">
        <v>43769</v>
      </c>
      <c r="I17" s="139">
        <v>2.95</v>
      </c>
    </row>
    <row r="18" spans="2:12" ht="19">
      <c r="B18" s="266" t="s">
        <v>466</v>
      </c>
      <c r="C18" s="267"/>
      <c r="H18" s="138">
        <v>43799</v>
      </c>
      <c r="I18" s="140"/>
    </row>
    <row r="19" spans="2:12">
      <c r="B19" s="129" t="s">
        <v>467</v>
      </c>
      <c r="C19" s="130">
        <v>74.900000000000006</v>
      </c>
      <c r="H19" s="138">
        <v>43830</v>
      </c>
      <c r="I19" s="140"/>
    </row>
    <row r="20" spans="2:12">
      <c r="B20" s="129" t="s">
        <v>468</v>
      </c>
      <c r="C20" s="130">
        <v>60</v>
      </c>
      <c r="H20" s="138">
        <v>43861</v>
      </c>
      <c r="I20" s="140"/>
    </row>
    <row r="21" spans="2:12" ht="16" thickBot="1">
      <c r="B21" s="110" t="s">
        <v>469</v>
      </c>
      <c r="C21" s="131">
        <v>56.5</v>
      </c>
      <c r="H21" s="141">
        <v>43890</v>
      </c>
      <c r="I21" s="142"/>
    </row>
    <row r="22" spans="2:12">
      <c r="B22" s="84"/>
      <c r="C22" s="143">
        <f>SUM(C19:C21)</f>
        <v>191.4</v>
      </c>
      <c r="H22" s="51"/>
      <c r="I22" s="10">
        <f>SUM(I3:I21)</f>
        <v>43.970000000000006</v>
      </c>
    </row>
    <row r="23" spans="2:12">
      <c r="B23" s="84"/>
      <c r="C23" s="96"/>
    </row>
    <row r="24" spans="2:12">
      <c r="C24" s="8"/>
      <c r="K24" s="51"/>
      <c r="L24" s="45"/>
    </row>
    <row r="25" spans="2:12">
      <c r="K25" s="51"/>
      <c r="L25" s="45"/>
    </row>
    <row r="26" spans="2:12">
      <c r="K26" s="51"/>
      <c r="L26" s="45"/>
    </row>
  </sheetData>
  <mergeCells count="7">
    <mergeCell ref="H2:I2"/>
    <mergeCell ref="B18:C18"/>
    <mergeCell ref="B2:C2"/>
    <mergeCell ref="E2:F2"/>
    <mergeCell ref="E7:F7"/>
    <mergeCell ref="B11:C11"/>
    <mergeCell ref="E12:F12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Commandites</vt:lpstr>
      <vt:lpstr>Joueurs inscrits</vt:lpstr>
      <vt:lpstr>Quille-O-Thon</vt:lpstr>
      <vt:lpstr>Paiements faits</vt:lpstr>
      <vt:lpstr>Budget 2019</vt:lpstr>
      <vt:lpstr>Défi Triple Jeu</vt:lpstr>
      <vt:lpstr>Arbitres|Marqueurs</vt:lpstr>
      <vt:lpstr>Party fin année</vt:lpstr>
      <vt:lpstr>Détails</vt:lpstr>
      <vt:lpstr>'Quille-O-Thon'!Zone_d_impression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Microsoft Office User</cp:lastModifiedBy>
  <cp:lastPrinted>2019-08-16T22:22:34Z</cp:lastPrinted>
  <dcterms:created xsi:type="dcterms:W3CDTF">2019-02-17T20:46:40Z</dcterms:created>
  <dcterms:modified xsi:type="dcterms:W3CDTF">2020-12-31T13:35:23Z</dcterms:modified>
</cp:coreProperties>
</file>